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9040" windowHeight="15720" tabRatio="660" activeTab="2"/>
  </bookViews>
  <sheets>
    <sheet name="1. CSDL Địa chính" sheetId="23" r:id="rId1"/>
    <sheet name="2. CSDL TKKK" sheetId="27" r:id="rId2"/>
    <sheet name="3. CSDL QHKH" sheetId="28" r:id="rId3"/>
    <sheet name="4. CSDL Gia Dat" sheetId="25" r:id="rId4"/>
    <sheet name="5. CSDL DT-DG-BV-CT-PHD" sheetId="29" r:id="rId5"/>
    <sheet name="5" sheetId="30" r:id="rId6"/>
    <sheet name="DC" sheetId="31" r:id="rId7"/>
    <sheet name="VL1" sheetId="32" r:id="rId8"/>
    <sheet name="TB" sheetId="33" r:id="rId9"/>
  </sheets>
  <definedNames>
    <definedName name="_Toc494182243" localSheetId="0">'1. CSDL Địa chính'!$B$59</definedName>
    <definedName name="_Toc494182248" localSheetId="0">'1. CSDL Địa chính'!$B$100</definedName>
    <definedName name="dieu_6" localSheetId="0">'1. CSDL Địa chính'!$G$8</definedName>
    <definedName name="muc_2_2" localSheetId="4">'5. CSDL DT-DG-BV-CT-PHD'!$E$27</definedName>
    <definedName name="_xlnm.Print_Titles" localSheetId="0">'1. CSDL Địa chính'!$2:$2</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75" i="27" l="1"/>
  <c r="J173" i="27"/>
  <c r="J167" i="27"/>
  <c r="J165" i="27"/>
  <c r="J163" i="27"/>
  <c r="J161" i="27"/>
  <c r="E175" i="27"/>
  <c r="E173" i="27"/>
  <c r="E167" i="27"/>
  <c r="E165" i="27"/>
  <c r="E163" i="27"/>
  <c r="E161" i="27"/>
  <c r="G69" i="27" l="1"/>
  <c r="G70" i="27"/>
  <c r="G83" i="27"/>
  <c r="F84" i="27"/>
  <c r="G84" i="27"/>
  <c r="F85" i="27"/>
  <c r="G85" i="27"/>
  <c r="H85" i="27"/>
  <c r="I85" i="27"/>
  <c r="J85" i="27"/>
  <c r="F86" i="27"/>
  <c r="G86" i="27"/>
  <c r="H86" i="27"/>
  <c r="I86" i="27"/>
  <c r="J86" i="27"/>
  <c r="F87" i="27"/>
  <c r="G87" i="27"/>
  <c r="H87" i="27"/>
  <c r="I87" i="27"/>
  <c r="J87" i="27"/>
  <c r="F88" i="27"/>
  <c r="G88" i="27"/>
  <c r="H88" i="27"/>
  <c r="I88" i="27"/>
  <c r="J88" i="27"/>
  <c r="G89" i="27"/>
  <c r="I89" i="27"/>
  <c r="G90" i="27"/>
  <c r="I90" i="27"/>
  <c r="J90" i="27"/>
  <c r="F95" i="27"/>
  <c r="G95" i="27"/>
  <c r="H95" i="27"/>
  <c r="I95" i="27"/>
  <c r="J95" i="27"/>
  <c r="G98" i="27"/>
  <c r="G99" i="27"/>
  <c r="G102" i="27"/>
  <c r="E103" i="27"/>
  <c r="J103" i="27"/>
  <c r="E105" i="27"/>
  <c r="J105" i="27"/>
  <c r="G106" i="27"/>
  <c r="E107" i="27"/>
  <c r="J107" i="27"/>
  <c r="E109" i="27"/>
  <c r="J109" i="27"/>
  <c r="E111" i="27"/>
  <c r="J111" i="27"/>
  <c r="E113" i="27"/>
  <c r="J113" i="27"/>
  <c r="G114" i="27"/>
  <c r="E115" i="27"/>
  <c r="J115" i="27"/>
  <c r="E117" i="27"/>
  <c r="J117" i="27"/>
  <c r="G118" i="27"/>
  <c r="G119" i="27"/>
  <c r="G120" i="27"/>
  <c r="E20" i="33" l="1"/>
  <c r="C24" i="33"/>
  <c r="B24" i="33"/>
  <c r="C11" i="33"/>
  <c r="B11" i="33"/>
  <c r="B49" i="29"/>
  <c r="B48" i="29"/>
  <c r="B47" i="29"/>
  <c r="B46" i="29"/>
  <c r="B45" i="29"/>
  <c r="B44" i="29"/>
  <c r="D9" i="32"/>
  <c r="D7" i="32"/>
  <c r="E39" i="29"/>
  <c r="F33" i="29"/>
  <c r="F34" i="29"/>
  <c r="F35" i="29"/>
  <c r="F36" i="29"/>
  <c r="F37" i="29"/>
  <c r="F38" i="29"/>
  <c r="F32" i="29"/>
  <c r="F24" i="29"/>
  <c r="F25" i="29"/>
  <c r="C49" i="29" s="1"/>
  <c r="F23" i="29"/>
  <c r="F21" i="29"/>
  <c r="F19" i="29"/>
  <c r="F18" i="29"/>
  <c r="F17" i="29"/>
  <c r="F16" i="29"/>
  <c r="F15" i="29"/>
  <c r="F14" i="29"/>
  <c r="F11" i="29"/>
  <c r="F10" i="29"/>
  <c r="F9" i="29" s="1"/>
  <c r="C46" i="29" s="1"/>
  <c r="F8" i="29"/>
  <c r="F7" i="29"/>
  <c r="F6" i="29" s="1"/>
  <c r="C45" i="29" s="1"/>
  <c r="F5" i="29"/>
  <c r="F4" i="29"/>
  <c r="E26" i="29"/>
  <c r="F12" i="29" l="1"/>
  <c r="C47" i="29" s="1"/>
  <c r="F3" i="29"/>
  <c r="C44" i="29" s="1"/>
  <c r="F20" i="29"/>
  <c r="C48" i="29" s="1"/>
  <c r="D48" i="29" s="1"/>
  <c r="D49" i="29"/>
  <c r="C50" i="29"/>
  <c r="D47" i="29" s="1"/>
  <c r="D44" i="29"/>
  <c r="F26" i="29"/>
  <c r="E8" i="31" s="1"/>
  <c r="E4" i="33" s="1"/>
  <c r="F39" i="29"/>
  <c r="G119" i="28"/>
  <c r="G118" i="28"/>
  <c r="G117" i="28"/>
  <c r="G116" i="28"/>
  <c r="G112" i="28"/>
  <c r="G108" i="28"/>
  <c r="G104" i="28"/>
  <c r="G103" i="28"/>
  <c r="G177" i="27"/>
  <c r="F172" i="27"/>
  <c r="J171" i="27"/>
  <c r="J169" i="27"/>
  <c r="G168" i="27"/>
  <c r="F168" i="27"/>
  <c r="F164" i="27"/>
  <c r="F160" i="27"/>
  <c r="F157" i="27"/>
  <c r="F156" i="27"/>
  <c r="F142" i="27"/>
  <c r="G141" i="27"/>
  <c r="F141" i="27"/>
  <c r="G140" i="27"/>
  <c r="F140" i="27"/>
  <c r="G139" i="27"/>
  <c r="F139" i="27"/>
  <c r="G129" i="27"/>
  <c r="F129" i="27"/>
  <c r="F128" i="27"/>
  <c r="F127" i="27"/>
  <c r="G126" i="27"/>
  <c r="F126" i="27"/>
  <c r="G125" i="27"/>
  <c r="F125" i="27"/>
  <c r="G124" i="27"/>
  <c r="F124" i="27"/>
  <c r="G178" i="27"/>
  <c r="G172" i="27"/>
  <c r="G164" i="27"/>
  <c r="G160" i="27"/>
  <c r="G157" i="27"/>
  <c r="G156" i="27"/>
  <c r="I153" i="27"/>
  <c r="H153" i="27"/>
  <c r="F153" i="27"/>
  <c r="I145" i="27"/>
  <c r="H145" i="27"/>
  <c r="G145" i="27"/>
  <c r="F145" i="27"/>
  <c r="J144" i="27"/>
  <c r="I144" i="27"/>
  <c r="H144" i="27"/>
  <c r="G144" i="27"/>
  <c r="F144" i="27"/>
  <c r="G143" i="27"/>
  <c r="F143" i="27"/>
  <c r="G142" i="27"/>
  <c r="G128" i="27"/>
  <c r="J58" i="27"/>
  <c r="J56" i="27"/>
  <c r="J55" i="27"/>
  <c r="J53" i="27"/>
  <c r="J51" i="27"/>
  <c r="J50" i="27"/>
  <c r="J48" i="27"/>
  <c r="J46" i="27"/>
  <c r="J45" i="27"/>
  <c r="J43" i="27"/>
  <c r="J41" i="27"/>
  <c r="J40" i="27"/>
  <c r="E171" i="27"/>
  <c r="E169" i="27"/>
  <c r="E58" i="27"/>
  <c r="E56" i="27"/>
  <c r="E55" i="27"/>
  <c r="E53" i="27"/>
  <c r="E51" i="27"/>
  <c r="E50" i="27"/>
  <c r="E48" i="27"/>
  <c r="E46" i="27"/>
  <c r="E45" i="27"/>
  <c r="E43" i="27"/>
  <c r="E41" i="27"/>
  <c r="E40" i="27"/>
  <c r="J46" i="25"/>
  <c r="J45" i="25"/>
  <c r="J16" i="25"/>
  <c r="E102" i="23"/>
  <c r="J118" i="23"/>
  <c r="I118" i="23"/>
  <c r="H118" i="23"/>
  <c r="G118" i="23"/>
  <c r="J116" i="23"/>
  <c r="I116" i="23"/>
  <c r="H116" i="23"/>
  <c r="G116" i="23"/>
  <c r="J114" i="23"/>
  <c r="I114" i="23"/>
  <c r="H114" i="23"/>
  <c r="G114" i="23"/>
  <c r="J113" i="23"/>
  <c r="I113" i="23"/>
  <c r="H113" i="23"/>
  <c r="G113" i="23"/>
  <c r="J111" i="23"/>
  <c r="I111" i="23"/>
  <c r="H111" i="23"/>
  <c r="G111" i="23"/>
  <c r="J109" i="23"/>
  <c r="I109" i="23"/>
  <c r="H109" i="23"/>
  <c r="G109" i="23"/>
  <c r="J108" i="23"/>
  <c r="I108" i="23"/>
  <c r="H108" i="23"/>
  <c r="G108" i="23"/>
  <c r="J107" i="23"/>
  <c r="I107" i="23"/>
  <c r="H107" i="23"/>
  <c r="G107" i="23"/>
  <c r="J106" i="23"/>
  <c r="I106" i="23"/>
  <c r="H106" i="23"/>
  <c r="G106" i="23"/>
  <c r="J102" i="23"/>
  <c r="I102" i="23"/>
  <c r="H102" i="23"/>
  <c r="D45" i="29" l="1"/>
  <c r="D46" i="29"/>
  <c r="E17" i="33"/>
  <c r="E18" i="31"/>
  <c r="E19" i="31" s="1"/>
  <c r="E20" i="31" s="1"/>
  <c r="E21" i="31" s="1"/>
  <c r="E9" i="31"/>
  <c r="E10" i="31" s="1"/>
  <c r="E5" i="33"/>
  <c r="E9" i="33"/>
  <c r="E10" i="33"/>
  <c r="E118" i="23"/>
  <c r="D118" i="23"/>
  <c r="C118" i="23"/>
  <c r="B118" i="23"/>
  <c r="E116" i="23"/>
  <c r="D116" i="23"/>
  <c r="C116" i="23"/>
  <c r="B116" i="23"/>
  <c r="E114" i="23"/>
  <c r="D114" i="23"/>
  <c r="C114" i="23"/>
  <c r="B114" i="23"/>
  <c r="E113" i="23"/>
  <c r="D113" i="23"/>
  <c r="C113" i="23"/>
  <c r="B113" i="23"/>
  <c r="E111" i="23"/>
  <c r="D111" i="23"/>
  <c r="C111" i="23"/>
  <c r="B111" i="23"/>
  <c r="E109" i="23"/>
  <c r="D109" i="23"/>
  <c r="C109" i="23"/>
  <c r="B109" i="23"/>
  <c r="E108" i="23"/>
  <c r="D108" i="23"/>
  <c r="C108" i="23"/>
  <c r="B108" i="23"/>
  <c r="E107" i="23"/>
  <c r="D107" i="23"/>
  <c r="C107" i="23"/>
  <c r="B107" i="23"/>
  <c r="E106" i="23"/>
  <c r="D106" i="23"/>
  <c r="C106" i="23"/>
  <c r="B106" i="23"/>
  <c r="D102" i="23"/>
  <c r="C102" i="23"/>
  <c r="E11" i="33" l="1"/>
  <c r="E22" i="31"/>
  <c r="E11" i="31"/>
  <c r="E12" i="31"/>
  <c r="E22" i="33"/>
  <c r="E18" i="33"/>
  <c r="E23" i="33"/>
  <c r="E24" i="33" l="1"/>
</calcChain>
</file>

<file path=xl/sharedStrings.xml><?xml version="1.0" encoding="utf-8"?>
<sst xmlns="http://schemas.openxmlformats.org/spreadsheetml/2006/main" count="2902" uniqueCount="621">
  <si>
    <t>STT</t>
  </si>
  <si>
    <t>Nội dung công việc</t>
  </si>
  <si>
    <t>ĐVT</t>
  </si>
  <si>
    <t>Định biên</t>
  </si>
  <si>
    <t xml:space="preserve"> </t>
  </si>
  <si>
    <t>A</t>
  </si>
  <si>
    <t>B</t>
  </si>
  <si>
    <t>Ghi chú:</t>
  </si>
  <si>
    <t>1KS3</t>
  </si>
  <si>
    <t>1KS2</t>
  </si>
  <si>
    <t>Thửa</t>
  </si>
  <si>
    <t>1KTV4</t>
  </si>
  <si>
    <t>Quét giấy tờ pháp lý về quyền sử dụng đất, quyền sở hữu nhà ở và tài sản khác gắn liền với đất</t>
  </si>
  <si>
    <t>Quét trang A3</t>
  </si>
  <si>
    <t>1KS1</t>
  </si>
  <si>
    <t>Quét trang A4</t>
  </si>
  <si>
    <t>1KS4</t>
  </si>
  <si>
    <t>Đơn vị tính</t>
  </si>
  <si>
    <t>Định mức (công nhóm)</t>
  </si>
  <si>
    <t>I.</t>
  </si>
  <si>
    <t xml:space="preserve"> Xây dựng CSDL địa chính đối với trường hợp đã thực hiện đăng ký, cấp giấy chứng nhận</t>
  </si>
  <si>
    <t>I.1</t>
  </si>
  <si>
    <t>Xây dựng CSDL địa chính đối với trường hợp đã đăng ký cấp GCN (Không bao gồm nội dung xây dựng dữ liệu không gian đất đai nền và quét giấy tờ pháp lý, xử lý tập tin ). Bảng số 01</t>
  </si>
  <si>
    <t>Công tác chuẩn bị</t>
  </si>
  <si>
    <t>1.1</t>
  </si>
  <si>
    <t>Lập kế hoạch thi công chi tiết: xác định thời gian, địa điểm, khối lượng và nhân lực thực hiện của từng bước công việc; lập kế hoạch làm việc với các đơn vị có liên quan đến công tác xây dựng CSDL địa chính trên địa bàn thi công</t>
  </si>
  <si>
    <t>Nhóm 2 (1KTV2+1KS4)</t>
  </si>
  <si>
    <t>1.2</t>
  </si>
  <si>
    <t>Chuẩn bị nhân lực, địa điểm làm việc; chuẩn bị vật tư, thiết bị, dụng cụ, phần mềm phục vụ cho công tác xây dựng CSDL địa chính</t>
  </si>
  <si>
    <t>Nhóm 2 (1KTV4+1KS2)</t>
  </si>
  <si>
    <t>Thu thập tài liệu, dữ liệu</t>
  </si>
  <si>
    <t>Nhóm 2 (1KTV4+1KS3)</t>
  </si>
  <si>
    <t xml:space="preserve">Rà soát, đánh giá, phân loại và sắp xếp tài liệu, dữ liệu </t>
  </si>
  <si>
    <t>3.1</t>
  </si>
  <si>
    <t>Rà soát, đánh giá tài liệu, dữ liệu; lập báo cáo kết quả thực hiện</t>
  </si>
  <si>
    <t>3.2</t>
  </si>
  <si>
    <t>Phân loại thửa đất; lập biểu tổng hợp</t>
  </si>
  <si>
    <t>3.3</t>
  </si>
  <si>
    <t xml:space="preserve">Làm sạch, sắp xếp và đánh số thứ tự theo quy định về hồ sơ địa chính đối với Hồ sơ đăng ký đất đai, tài sản gắn liền với đất </t>
  </si>
  <si>
    <t>Nhóm 2 (1KTV1+1KS3)</t>
  </si>
  <si>
    <t>Xây dựng dữ liệu không gian địa chính</t>
  </si>
  <si>
    <t>4.1</t>
  </si>
  <si>
    <t>Chuẩn hóa các lớp đối tượng không gian địa chính</t>
  </si>
  <si>
    <t>4.1.1</t>
  </si>
  <si>
    <t>Lập bảng đối chiếu giữa lớp đối tượng không gian địa chính với nội dung tương ứng trong bản đồ địa chính để tách, lọc các đối tượng từ nội dung bản đồ địa chính</t>
  </si>
  <si>
    <t>4.1.2</t>
  </si>
  <si>
    <t>Chuẩn hóa các lớp đối tượng không gian địa chính chưa phù hợp với quy định kỹ thuật về CSDL đất đai</t>
  </si>
  <si>
    <t>4.1.3</t>
  </si>
  <si>
    <t>Rà soát chuẩn hóa thông tin thuộc tính cho từng đối tượng không gian địa chính theo quy định kỹ thuật về CSDL đất đai</t>
  </si>
  <si>
    <t>4.2</t>
  </si>
  <si>
    <t>Chuyển đổi các lớp đối tượng không gian địa chính từ tệp (File) bản đồ số vào CSDL theo phạm vi đơn vị hành chính cấp xã</t>
  </si>
  <si>
    <t>4.3</t>
  </si>
  <si>
    <t>Đối với khu vực chưa có bản đồ địa chính</t>
  </si>
  <si>
    <t>4.3.1</t>
  </si>
  <si>
    <t>Chuyển đổi bản trích đo địa chính theo hệ tọa độ quốc gia VN-2000 vào dữ liệu không gian địa chính</t>
  </si>
  <si>
    <t>4.3.2</t>
  </si>
  <si>
    <t>Chuyển đổi vào dữ liệu không gian địa chính và định vị trên dữ liệu không gian đất đai nền sơ đồ, bản trích đo địa chính chưa theo hệ tọa độ quốc gia VN-2000 hoặc bản đồ giải thửa dạng số</t>
  </si>
  <si>
    <t>4.3.3</t>
  </si>
  <si>
    <t xml:space="preserve"> Quét và định vị sơ bộ trên dữ liệu không gian đất đai nền sơ đồ, bản trích đo địa chính theo hệ tọa độ giả định hoặc bản đồ giải thửa dạng giấy</t>
  </si>
  <si>
    <t>4.4</t>
  </si>
  <si>
    <t>Định vị khu vực dồn điền đổi thửa trên dữ liệu không gian đất đai nền trên cơ sở các hồ sơ, tài liệu hiện có</t>
  </si>
  <si>
    <t>Xây dựng dữ liệu thuộc tính địa chính</t>
  </si>
  <si>
    <t>5.1</t>
  </si>
  <si>
    <t>Kiểm tra tính đầy đủ thông tin của thửa đất, lựa chọn tài liệu theo thứ tự ưu tiên</t>
  </si>
  <si>
    <t>5.2</t>
  </si>
  <si>
    <t>Lập bảng tham chiếu số thửa cũ và số thửa mới đối với các thửa đất đã được cấp Giấy chứng nhận theo bản đồ cũ nhưng chưa cấp đổi Giấy chứng nhận</t>
  </si>
  <si>
    <t>5.3</t>
  </si>
  <si>
    <t>Hoàn thiện dữ liệu địa chính</t>
  </si>
  <si>
    <t>6.1</t>
  </si>
  <si>
    <t>Hoàn thiện 100% thông tin trong CSDL</t>
  </si>
  <si>
    <t>6.2</t>
  </si>
  <si>
    <t>Xuất sổ địa chính (điện tử) theo khuôn dạng tệp tin PDF</t>
  </si>
  <si>
    <t>Xây dựng siêu dữ liệu địa chính</t>
  </si>
  <si>
    <t>7.1</t>
  </si>
  <si>
    <t>Thu nhận các thông tin cần thiết để xây dựng siêu dữ liệu (thông tin mô tả dữ liệu) địa chính</t>
  </si>
  <si>
    <t>7.2</t>
  </si>
  <si>
    <t>Nhập thông tin siêu dữ liệu địa chính cho từng đơn vị hành chính cấp xã</t>
  </si>
  <si>
    <t>Đối soát, tích hợp dữ liệu vào hệ thống (do Văn phòng Đăng ký đất đai thực hiện)</t>
  </si>
  <si>
    <t>8.1</t>
  </si>
  <si>
    <t>Đối soát thông tin của thửa đất trong CSDL với nguồn tài liệu, dữ liệu đã sử dụng để xây dựng CSDL</t>
  </si>
  <si>
    <t>8.2</t>
  </si>
  <si>
    <t>Ký số vào sổ địa chính (điện tử)</t>
  </si>
  <si>
    <t>8.3</t>
  </si>
  <si>
    <t>Tích hợp dữ liệu vào hệ thống theo định kỳ hàng tháng phục vụ quản lý, vận hành, khai thác sử dụng</t>
  </si>
  <si>
    <t>Phục vụ kiểm tra, nghiệm thu CSDL địa chính</t>
  </si>
  <si>
    <t>Chuẩn bị tư liệu, tài liệu và phục vụ giám sát, kiểm tra, nghiệm thu; tổng hợp, xác định khối lượng sản phẩm đã thực hiện theo định kỳ hàng tháng, theo công đoạn công trình và khi kết thúc công trình. Lập biên bản bàn giao dữ liệu địa chính</t>
  </si>
  <si>
    <t>I.2</t>
  </si>
  <si>
    <t xml:space="preserve"> Xây dựng dữ liệu không gian đất đai nền  - Bảng số 02</t>
  </si>
  <si>
    <t xml:space="preserve"> Xây dựng dữ liệu không gian đất đai nền</t>
  </si>
  <si>
    <t>Xử lý biên theo quy định về bản đồ đối với các tài liệu bản đồ tiếp giáp nhau</t>
  </si>
  <si>
    <t>Xã</t>
  </si>
  <si>
    <t>Tách, lọc và chuẩn hóa các lớp đối tượng không gian đất đai nền</t>
  </si>
  <si>
    <t>1.3</t>
  </si>
  <si>
    <t>Chuyển đổi các lớp đối tượng không gian đất đai nền từ tệp (File) bản đồ số vào CSDL</t>
  </si>
  <si>
    <t>1.4</t>
  </si>
  <si>
    <t>Gộp các thành phần tiếp giáp nhau của cùng một đối tượng không gian đất đai nền thành một đối tượng duy nhất phù hợp với thông tin thuộc tính của đối tượng theo phạm vi đơn vị hành chính cấp xã</t>
  </si>
  <si>
    <t xml:space="preserve">Tích hợp dữ liệu không gian đất đai nền </t>
  </si>
  <si>
    <t>2.1</t>
  </si>
  <si>
    <t>Xử lý tiếp biên dữ liệu không gian đất đai nền giữa các đơn vị hành chính cấp xã, cấp huyện liền kề</t>
  </si>
  <si>
    <t>2.2</t>
  </si>
  <si>
    <t>Tích hợp dữ liệu không gian đất đai nền vào CSDL đất đai để quản lý, vận hành, khai thác sử dụng</t>
  </si>
  <si>
    <t>I.3</t>
  </si>
  <si>
    <t>Quét giấy tờ pháp lý và xử lý tập tin  - Bảng số 03</t>
  </si>
  <si>
    <t>Trang A3</t>
  </si>
  <si>
    <t xml:space="preserve">Trang A4 </t>
  </si>
  <si>
    <t>Xử lý các tệp tin quét thành tệp (File) hồ sơ quét dạng số của thửa đất, lưu trữ dưới khuôn dạng tệp tin PDF (ở định dạng không chỉnh sửa được)</t>
  </si>
  <si>
    <t xml:space="preserve">Trang </t>
  </si>
  <si>
    <t>Tạo liên kết hồ sơ quét dạng số với thửa đất trong CSDL</t>
  </si>
  <si>
    <t>II.</t>
  </si>
  <si>
    <t xml:space="preserve"> Chuyển đổi, bổ sung, hoàn thiện CSDL địa chính đã xây dựng trước ngày 01 tháng 8 năm 2016 (ngày Thông tư số 75/2015/TT-BTNMT có hiệu lực thi hành)</t>
  </si>
  <si>
    <t>II.1</t>
  </si>
  <si>
    <t xml:space="preserve"> Chuyển đổi, bổ sung hoàn thiện dữ liệu địa chính (Không bao gồm nội dung xây dựng dữ liệu không gian đất đai nền) - Bảng số 17</t>
  </si>
  <si>
    <t>Lập kế hoạch thi công chi tiết: Xác định thời gian, địa điểm, khối lượng và nhân lực thực hiện của từng bước công việc; lập kế hoạch làm việc với các đơn vị có liên quan đến công tác chuyển đổi, bổ sung, hoàn thiện CSDL địa chính trên địa bàn thi công</t>
  </si>
  <si>
    <t>Chuẩn bị nhân lực, địa điểm làm việc; chuẩn bị vật tư, thiết bị, dụng cụ, cài đặt phần mềm phục vụ cho công tác chuyển đổi, bổ sung, hoàn thiện CSDL địa chính</t>
  </si>
  <si>
    <t>Chuyển đổi dữ liệu địa chính</t>
  </si>
  <si>
    <t>Lập mô hình chuyển đổi cấu trúc dữ liệu của CSDL địa chính đã xây dựng sang cấu trúc dữ liệu hiện hành</t>
  </si>
  <si>
    <t>Chuyển đổi cấu trúc dữ liệu không gian địa chính</t>
  </si>
  <si>
    <t>2.3</t>
  </si>
  <si>
    <t>Chuyển đổi cấu trúc dữ liệu thuộc tính địa chính</t>
  </si>
  <si>
    <t>2.4</t>
  </si>
  <si>
    <t>Chuyển đổi cấu trúc dữ liệu hồ sơ quét</t>
  </si>
  <si>
    <t>Bổ sung, hoàn thiện dữ liệu địa chính</t>
  </si>
  <si>
    <t xml:space="preserve">Rà soát, bổ sung dữ liệu không gian địa chính </t>
  </si>
  <si>
    <t>Rà soát, bổ sung dữ liệu thuộc tính địa chính</t>
  </si>
  <si>
    <t>Thực hiện hoàn thiện 100% thông tin trong CSDL đã được chuyển đổi, bổ sung</t>
  </si>
  <si>
    <t>3.4</t>
  </si>
  <si>
    <t>Thực hiện xuất Sổ địa chính (điện tử) đối với những thửa đất chưa có Sổ địa chính (điện tử)</t>
  </si>
  <si>
    <t>Chuyển đổi siêu dữ liệu địa chính</t>
  </si>
  <si>
    <t>Thu nhận bổ sung các thông tin cần thiết để xây dựng siêu dữ liệu địa chính (thu nhận bổ sung thông tin)</t>
  </si>
  <si>
    <t>Nhập bổ sung thông tin siêu dữ liệu địa chính cho từng đơn vị hành chính cấp xã</t>
  </si>
  <si>
    <t>Đối soát dữ liệu (do Văn phòng Đăng ký đất đai thực hiện)</t>
  </si>
  <si>
    <t>Đối soát thông tin của thửa đất trong CSDL đã được chuyển đổi, bổ sung với nguồn tài liệu, dữ liệu đã sử dụng để xây dựng CSDL đối với trường hợp phải xuất mới sổ địa chính (điện tử)</t>
  </si>
  <si>
    <t>Thực hiện ký số vào sổ địa chính (điện tử) đối với trường hợp xuất mới sổ địa chính (điện tử)</t>
  </si>
  <si>
    <t>Chuẩn bị tư liệu, tài liệu và phục vụ giám sát, kiểm tra, nghiệm thu; tổng hợp, xác định khối lượng sản phẩm đã thực hiện khi kết thúc công trình; lập biên bản bàn giao dữ liệu địa chính</t>
  </si>
  <si>
    <t>II.2</t>
  </si>
  <si>
    <t xml:space="preserve"> Xây dựng dữ liệu không gian đất đai nền - Bảng số 18</t>
  </si>
  <si>
    <t>III.</t>
  </si>
  <si>
    <t xml:space="preserve"> Xây dựng CSDL địa chính đối với trường hợp thực hiện đồng bộ với lập, chỉnh lý bản đồ địa chính và đăng ký đất đai, cấp giấy chứng nhận - Bảng số 29</t>
  </si>
  <si>
    <t>Thu thập tài liệu phục vụ công tác xây dựng CSDL địa chính (Áp dụng 0,5 định mức tại Mục 2 Bảng số 01)</t>
  </si>
  <si>
    <t>Lập, chỉnh lý bản đồ địa chính gắn với xây dựng dữ liệu không gian</t>
  </si>
  <si>
    <t>Xây dựng dữ liệu không gian đất đai nền (Áp dụng định mức tại các Mục 1.2, 1.3, 1.4 và 2.2 Bảng số 02)</t>
  </si>
  <si>
    <t>2.1.1</t>
  </si>
  <si>
    <t>2.1.2</t>
  </si>
  <si>
    <t>2.1.3</t>
  </si>
  <si>
    <t>2.1.4</t>
  </si>
  <si>
    <t>Xây dựng dữ liệu không gian địa chính (Áp dụng định mức tại Mục 4.2 Bảng số 01)</t>
  </si>
  <si>
    <t>Xây dựng siêu dữ liệu địa chính (Áp dụng định mức tại Mục 7 Bảng số 01)</t>
  </si>
  <si>
    <t>Tích hợp dữ liệu vào hệ thống (Áp dụng 0,25 định mức tại Mục 8.3 Bảng số 01)</t>
  </si>
  <si>
    <t xml:space="preserve"> Phục vụ kiểm tra, nghiệm thu CSDL địa chính (Áp dụng định mức tại Mục 9 Bảng số 01)</t>
  </si>
  <si>
    <t xml:space="preserve"> I.1.  Xây dựng CSDL địa chính đối với trường hợp đã đăng ký cấp GCN - Bảng số 01</t>
  </si>
  <si>
    <t xml:space="preserve"> (1) Công tác chuẩn bị phải được triển khai đồng thời tất cả các thửa đất của đơn vị hành chính xã.</t>
  </si>
  <si>
    <t xml:space="preserve"> (2) Định mức tại Mục 4.4 Bảng số 01 chỉ áp dụng đối với khu vực đã thực hiện dồn điền đổi thửa nhưng chưa thực hiện đo đạc bản đồ địa chính mới.</t>
  </si>
  <si>
    <t xml:space="preserve"> (3) Mục 7 Bảng số 01: Xây dựng siêu dữ liệu địa chính được cập nhật dữ liệu trên phạm vi toàn xã hoặc các khu vực có thay đổi về chất lượng dữ liệu, không cập nhật cho từng thửa đất.</t>
  </si>
  <si>
    <t>I.2. Đối với xây dựng dữ liệu không gian đất đai nền- Bảng số 02</t>
  </si>
  <si>
    <t xml:space="preserve"> (1) Trường hợp sử dụng bản đồ địa chính đã phủ kín, mức của xã cần tính bằng mức tại mục I.2*1;</t>
  </si>
  <si>
    <t xml:space="preserve"> (2) Trường hợp sử dụng từ nguồn bản đồ hiện trạng, mức của xã cần tính bằng mức tại mục I.2* 0,5;</t>
  </si>
  <si>
    <t>(3) Trường hợp sử dụng từ nguồn bản đồ địa chính nhưng chưa phủ kín và phải kết hợp với bản đồ hiện trạng, mức của xã cần tính bằng mức tại mục I.2* 0,8.</t>
  </si>
  <si>
    <t xml:space="preserve">  III. Xây dựng CSDL địa chính đối với trường hợp thực hiện đồng bộ với lập, chỉnh lý bản đồ địa chính và đăng ký đất đai, cấp giấy chứng nhận - Bảng số 29</t>
  </si>
  <si>
    <t xml:space="preserve"> - Đối với các địa bàn đã xây dựng CSDL địa chính mà chưa vận hành theo mô hình tập trung cấp tỉnh thì được áp dụng định mức quy định tại mục 4 Bảng số 29 để thực hiện tích hợp vào hệ thống CSDL tập trung cấp tỉnh.</t>
  </si>
  <si>
    <t>Thông tư 35/2017/TT-BTNMT ngày 04/10/2017</t>
  </si>
  <si>
    <t>Dự thảo: Định mức Kinh tế kỹ thuật xây dựng cơ sở dữ liệu đất đai
(Theo quy định về quy trình xây dựng cơ sở dữ liệu quốc gia về đất đai</t>
  </si>
  <si>
    <t>Lập kế hoạch thi công chi tiết: xác định thời gian, địa điểm, khối lượng và nhân lực thực hiện từng bước công việc; lập kế hoạch làm việc với các đơn vị có liên quan đến công tác xây dựng cơ sở dữ liệu địa chính trên địa bàn thi công</t>
  </si>
  <si>
    <t>Chuẩn bị nhân lực, địa điểm làm việc.</t>
  </si>
  <si>
    <t>Xây dựng, bổ sung lớp tim đường cho lớp giao thông dạng vùng đối với trường hợp trên bản đồ địa chính chưa có lớp tim đường theo phân cấp đường giao thông. Lớp tim đường được xác định là đường trung tâm (center line) của đối tượng đường giao thông;</t>
  </si>
  <si>
    <t>Nhập thông tin mô tả của dữ liệu phi cấu trúc và tạo liên kết dữ liệu đất đai phi cấu trúc với thửa đất trong cơ sở dữ liệu.</t>
  </si>
  <si>
    <t>QUY TRÌNH KỸ THUẬT CHUYỂN ĐỔI, BỔ SUNG, HOÀN THIỆNCƠ SỞ DỮ LIỆU ĐỊA CHÍNH ĐÃ XÂY DỰNG TRƯỚC NGÀY 01 THÁNG 8 NĂM 2024 (NGÀY THÔNG TƯ SỐ 09/2024/TT-BTNMT CÓ HIỆU LỰC THI HÀNH)</t>
  </si>
  <si>
    <t xml:space="preserve"> Chuyển đổi, bổ sung hoàn thiện dữ liệu địa chính (Không bao gồm nội dung xây dựng dữ liệu không gian đất đai nền) </t>
  </si>
  <si>
    <t>Rà soát 100% số thửa đất đã thực hiện chuyển đổi theo quy định của cơ sở dữ liệu quốc gia về đất đai.</t>
  </si>
  <si>
    <t>Đối soát, tích hợp dữ liệu vào hệ thống</t>
  </si>
  <si>
    <t>Tích hợp dữ liệu sau khi chuyển đổi, bổ sung vào hệ thống đang quản lý, vận hành cơ sở dữ liệu đất đai ở địa phương.</t>
  </si>
  <si>
    <t>Chuyển đổi nội dung, cấu trúc, kiểu thông tin của cơ sở dữ liệu địa chính.</t>
  </si>
  <si>
    <t>Rà soát, bổ sung dữ liệu không gian đất đai nền, dữ liệu không gian địa chính.</t>
  </si>
  <si>
    <t>Rà soát, bổ sung dữ liệu thuộc tính địa chính.</t>
  </si>
  <si>
    <t>Rà soát, bổ sung siêu dữ liệu địa chính.</t>
  </si>
  <si>
    <t>Bổ sung, hoàn thiện cơ sở dữ liệu địa chính đã được xây dựng theo quy định của Thông tư số 75/2015/TT-BTNMT quy định kỹ thuật về cơ sở dữ liệu đất đai</t>
  </si>
  <si>
    <t>Chuyển đổi, bổ sung dữ liệu không gian đất đai nền</t>
  </si>
  <si>
    <t>1.5</t>
  </si>
  <si>
    <t>I</t>
  </si>
  <si>
    <t>Công tác chuẩn bị; thu thập tài liệu, dữ liệu; rà soát, đánh giá, phân loại và sắp xếp tài liệu, dữ liệu; quét giấy tờ pháp lý và xử lý tệp tin; xây dựng siêu dữ liệu giá đất; kiểm tra, nghiệm thu CSDL giá đất(Bảng166)</t>
  </si>
  <si>
    <t>Lập kế hoạch thi công chi tiết: xác định thời gian, địa điểm, khối lượng và nhân lực thực hiện của từng bước công việc; kế hoạch làm việc với các đơn vị có liên quan đến công tác xây dựng CSDL giá đất trên địa bàn thi công</t>
  </si>
  <si>
    <t>huyện</t>
  </si>
  <si>
    <t>Nhóm 2 (1 KTV2+1KS4)</t>
  </si>
  <si>
    <t>Chuẩn bị nhân lực, địa điểm làm việc; chuẩn bị vật tư, thiết bị, dụng cụ, phần mềm cho công tác xây dựng CSDL giá đất</t>
  </si>
  <si>
    <t>Nhóm 2 (1 KTV4+1KS2)</t>
  </si>
  <si>
    <t>Thu thập dữ liệu, tài liệu</t>
  </si>
  <si>
    <t>Nhóm 2 (1 KTV4+1KS3)</t>
  </si>
  <si>
    <t>Rà soát, đánh giá, phân loại và sắp xếp tài liệu, dữ liệu</t>
  </si>
  <si>
    <t>Rà soát, đánh giá, phân loại</t>
  </si>
  <si>
    <t>Làm sạch, sắp xếp theo các nhóm dữ liệu giá đất, theo trình tự thời gian hình thành tài liệu, dữ liệu.</t>
  </si>
  <si>
    <t>Lập báo cáo kết quả thực hiện</t>
  </si>
  <si>
    <t>Quét giấy tờ pháp lý và xử lý tập tin</t>
  </si>
  <si>
    <t>Tạo danh mục tra cứu hồ sơ quét trong CSDL giá đất</t>
  </si>
  <si>
    <t>Xây dựng siêu dữ liệu giá đất</t>
  </si>
  <si>
    <t>Thu nhận các thông tin cần thiết để xây dựng siêu dữ liệu (thông tin mô tả dữ liệu) giá đất</t>
  </si>
  <si>
    <t>Kiểm tra, nghiệm thu CSDL giá đất</t>
  </si>
  <si>
    <t>Đơn vị thi công chuẩn bị tài liệu và phục vụ giám sát, kiểm tra, nghiệm thu.</t>
  </si>
  <si>
    <t>Thực hiện kiểm tra tổng thể CSDL giá đất và tích hợp vào hệ thống ngay sau khi được nghiệm thu phục vụ quản lý, vận hành, khai thác sử dụng</t>
  </si>
  <si>
    <t>6.3</t>
  </si>
  <si>
    <t>Đóng gói giao nộp CSDL giá đất</t>
  </si>
  <si>
    <t>II</t>
  </si>
  <si>
    <t>Xây dựng dữ liệu thuộc tính giá đất; đối soát hoàn thiện dữ liệu giá đất (bảng167)</t>
  </si>
  <si>
    <t>Xây dựng dữ liệu thuộc tính giá đất</t>
  </si>
  <si>
    <t>Nhập dữ liệu thuộc tính giá đất vào CSDL giá đất gồm</t>
  </si>
  <si>
    <t>Dữ liệu giá đất theo bảng giá đất đối với địa phương đã ban hành bảng giá đất đến từng thửa đất</t>
  </si>
  <si>
    <t>Dữ liệu giá đất cụ thể</t>
  </si>
  <si>
    <t>Dữ liệu giá đất trúng đấu giá quyền sử dụng đất</t>
  </si>
  <si>
    <t>Dữ liệu giá đất chuyển nhượng trên thị trường theo Phiếu thu thập thông tin về thửa đất</t>
  </si>
  <si>
    <t>Dữ liệu vị trí thửa đất, tên đường, phố hoặc tên đoạn đường, đoạn phố hoặc khu vực theo bảng giá đất, hệ số điều chỉnh giá đất (đối với thửa đất đã có Phiếu chuyển thông tin để xác định nghĩa vụ tài chính về đất đai)</t>
  </si>
  <si>
    <t>Đối soát, hoàn thiện dữ liệu giá đất</t>
  </si>
  <si>
    <t>Đối soát và hoàn thiện chất lượng dữ liệu giá đất với các tài liệu giá đất đã sử dụng để xây dựng CSDL giá đất</t>
  </si>
  <si>
    <t>1. Lập kế hoạch thi công chi tiết: xác định thời gian, địa điểm, khối lượng và nhân lực thực hiện của từng bước công việc; kế hoạch làm việc với các đơn vị có liên quan đến công tác xây dựng cơ sở dữ liệu giá đất trên địa bàn thi công.</t>
  </si>
  <si>
    <t>Xây dựng dữ liệu đất đai phi cấu trúc về giá đất</t>
  </si>
  <si>
    <t>Vận chuyển, bàn giao tài liệu cho đơn vị quản lý hồ sơ, tài liệu.</t>
  </si>
  <si>
    <t>Xây dựng dữ liệu không gian giá đất</t>
  </si>
  <si>
    <t>Chuẩn hóa các lớp đối tượng không gian giá đất:</t>
  </si>
  <si>
    <t>Chuyển đổi và tích hợp không gian giá đất:</t>
  </si>
  <si>
    <t>Tạo danh mục tra cứu dữ liệu phi cấu trúc trong cơ sở dữ liệu giá đất đối với các tài liệu dạng số mà không liên kết với các đối tượng không gian</t>
  </si>
  <si>
    <t>Tích hợp dữ liệu vào hệ thống</t>
  </si>
  <si>
    <t>Xây dựng dữ liệu thuộc tính giá đất; đối soát hoàn thiện dữ liệu giá đất</t>
  </si>
  <si>
    <t>III</t>
  </si>
  <si>
    <t>vùng/thửa</t>
  </si>
  <si>
    <t>Công tác chuẩn bị; Xây dựng siêu dữ liệu thống kê, kiểm kê đất đai; Phục vụ kiểm tra, nghiệm thu CSDL thống kê, kiểm kê đất đai (Bảng 33)</t>
  </si>
  <si>
    <t>Lập kế hoạch thi công chi tiết: xác định thời gian, địa điểm, khối lượng và nhân lực thực hiện từng bước công việc; lập kế hoạch làm việc với các đơn vị có liên quan đến công tác xây dựng CSDL thống kê, kiểm kê đất đai trên địa bàn thi công</t>
  </si>
  <si>
    <t>Chuẩn bị nhân lực, địa điểm làm việc; chuẩn bị vật tư, thiết bị, dụng cụ, phần mềm phục vụ cho công tác xây dựng CSDL thống kê, kiểm kê đất đai</t>
  </si>
  <si>
    <t>Xây dựng siêu dữ liệu thống kê, kiểm kê đất đai</t>
  </si>
  <si>
    <t>Thu nhận các thông tin cần thiết để xây dựng siêu dữ liệu (thông tin mô tả dữ liệu) thống kê, kiểm kê đất đai</t>
  </si>
  <si>
    <t>Nhập thông tin siêu dữ liệu kiểm kê đất đai</t>
  </si>
  <si>
    <t>Phục vụ kiểm tra, nghiệm thu CSDL thống kê, kiểm kê đất đai</t>
  </si>
  <si>
    <t>Đơn vị thi công chuẩn bị tài liệu và phục vụ giám sát kiểm tra, nghiệm thu</t>
  </si>
  <si>
    <t>Thực hiện kiểm tra tổng thể CSDL thống kê, kiểm kê đất đai và tích hợp vào hệ thống ngay sau khi được nghiệm thu để phục vụ quản lý, vận hành, khai thác sử dụng</t>
  </si>
  <si>
    <t>Đóng gói giao nộp CSDL thống kê, kiểm kê đất đai</t>
  </si>
  <si>
    <t>Thu thập tài liệu, dữ liệu; Rà soát, đánh giá, phân loại và sắp xếp tài liệu, dữ liệu;quét giấy tờ pháp lý và xử lý tệp tin; Xây dựng dữ liệu thuộc tính thống kê, kiểm kê đất đai; đối soát hoàn thiện dữ liệu thống kê, kiểm kê đất đai (bảng 34)</t>
  </si>
  <si>
    <t>Kỳ kiểm kê (năm thống kê)</t>
  </si>
  <si>
    <t>Nhóm 2 (1KTV4 + 1KS3)</t>
  </si>
  <si>
    <t>Rà soát, đánh giá, phân loại và sắp xếp tài liệu, dữ liệu thống kê và lập báo cáo kết quả thực hiện</t>
  </si>
  <si>
    <t>Rà soát, đánh giá, phân loại và sắp xếp tài liệu, dữ liệu kiểm kê và lập báo cáo kết quả thực hiện</t>
  </si>
  <si>
    <t>Tạo danh mục tra cứu hồ sơ quét trong CSDL thống kê, kiểm kê đất đai</t>
  </si>
  <si>
    <t>Xây dựng dữ liệu thuộc tính thống kê, kiểm kê đất đai</t>
  </si>
  <si>
    <t>Đối với tài liệu, số liệu là bảng, biểu dạng số</t>
  </si>
  <si>
    <t>Lập mô hình chuyển đổi CSDL thống kê, kiểm kê đất đai</t>
  </si>
  <si>
    <t>Chuyển đổi vào CSDL thống kê, kiểm kê đất đai</t>
  </si>
  <si>
    <t>Đối với tài liệu, số liệu là báo cáo dạng số thì tạo danh mục tra cứu trong CSDL thống kê, kiểm kê đất đai</t>
  </si>
  <si>
    <t>Đối soát, hoàn thiện dữ liệu thống kê, kiểm kê đất đai</t>
  </si>
  <si>
    <t xml:space="preserve"> Xây dựng dữ liệu không gian kiểm kê đất đai (Bảng 35 x bảng 36)</t>
  </si>
  <si>
    <t>Chuẩn hóa các lớp đối tượng không gian kiểm kê đất đai</t>
  </si>
  <si>
    <t>Lập bảng đối chiếu giữa lớp đối tượng không gian kiểm kê đất đai với nội dung tương ứng trong bản đồ kết quả điều tra kiểm kê, bản đồ hiện trạng sử dụng đất để tách, lọc các đối tượng từ nội dung bản đồ</t>
  </si>
  <si>
    <t xml:space="preserve"> Tỷ lệ 1/1.000</t>
  </si>
  <si>
    <t>Lớp dữ liệu</t>
  </si>
  <si>
    <t xml:space="preserve"> Tỷ lệ 1/2.000</t>
  </si>
  <si>
    <t xml:space="preserve"> Tỷ lệ 1/5.000</t>
  </si>
  <si>
    <t xml:space="preserve"> Tỷ lệ 1/10.000</t>
  </si>
  <si>
    <t>Chuẩn hóa các lớp đối tượng không gian kiểm kê đất đai chưa phù hợp</t>
  </si>
  <si>
    <t>Nhập bổ sung các thông tin thuộc tính cho đối tượng không gian kiểm kê đất đai còn thiếu (nếu có)</t>
  </si>
  <si>
    <t>Rà soát chuẩn hóa thông tin thuộc tính cho từng đối tượng không gian kiểm kê đất đai</t>
  </si>
  <si>
    <t>Chuyển đổi và tích hợp không gian kiểm kê đất đai</t>
  </si>
  <si>
    <t>Chuyển đổi các lớp đối tượng không gian kiểm kê đất đai từ tệp (File) bản đồ số vào CSDL theo đơn vị hành chính</t>
  </si>
  <si>
    <t>Rà soát dữ liệu không gian để xử lý các lỗi dọc biên giữa các đơn vị hành chính tiếp giáp nhau</t>
  </si>
  <si>
    <t xml:space="preserve"> XÂY DỰNG CSDL THỐNG KÊ KIỂM KÊ ĐẤT ĐAI CẤP HUYỆN</t>
  </si>
  <si>
    <t>Công tác chuẩn bị; Xây dựng siêu dữ liệu thống kê, kiểm kê đất đai; Phục vụ kiểm tra, nghiệm thu CSDL thống kê, kiểm kê đất đai (Bảng 52)</t>
  </si>
  <si>
    <t>Huyện</t>
  </si>
  <si>
    <t>Thu thập tài liệu, dữ liệu; Rà soát, đánh giá, phân loại và sắp xếp tài liệu, dữ liệu;quét giấy tờ pháp lý và xử lý tệp tin; Xây dựng dữ liệu thuộc tính thống kê, kiểm kê đất đai; đối soát hoàn thiện dữ liệu thống kê, kiểm kê đất đai (bảng 53)</t>
  </si>
  <si>
    <t>Thu thập tài liệu, dữ liệu thống kê</t>
  </si>
  <si>
    <t>Thu thập tài liệu, dữ liệu kiểm kê</t>
  </si>
  <si>
    <t>Nhóm 2(1KTV4 + 1KS3)</t>
  </si>
  <si>
    <t>Quét giấy tờ pháp lý và xử lý tệp tin</t>
  </si>
  <si>
    <t>Đối soát, hoàn thiện dữ liệu thống kê đất đai</t>
  </si>
  <si>
    <t>Đối soát, hoàn thiện dữ liệu kiểm kê đất đai</t>
  </si>
  <si>
    <t xml:space="preserve"> Xây dựng dữ liệu không gian kiểm kê đất đai (Bảng 54 x 55)</t>
  </si>
  <si>
    <t>Tỷ lệ 1/5000</t>
  </si>
  <si>
    <t>Tỷ lệ 1/10000</t>
  </si>
  <si>
    <t>Tỷ lệ 1/25000</t>
  </si>
  <si>
    <t xml:space="preserve"> XÂY DỰNG CƠ SỞ DỮ LIỆU THỐNG KÊ KIỂM KÊ ĐẤT ĐAI CẤP TỈNH</t>
  </si>
  <si>
    <t>Công tác chuẩn bị; Xây dựng siêu dữ liệu thống kê, kiểm kê đất đai; Phục vụ kiểm tra, nghiệm thu CSDL thống kê, kiểm kê đất đai (Bảng 71)</t>
  </si>
  <si>
    <t>Tỉnh</t>
  </si>
  <si>
    <t>Thu thập tài liệu, dữ liệu; Rà soát, đánh giá, phân loại và sắp xếp tài liệu, dữ liệu;quét giấy tờ pháp lý và xử lý tệp tin; Xây dựng dữ liệu thuộc tính thống kê, kiểm kê đất đai; đối soát hoàn thiện dữ liệu thống kê, kiểm kê đất đai (bảng 72)</t>
  </si>
  <si>
    <t xml:space="preserve"> Xây dựng dữ liệu không gian kiểm kê đất đai (Bảng 73,74)</t>
  </si>
  <si>
    <t>Tỷ lệ 1/50000</t>
  </si>
  <si>
    <t>Tỷ lệ 1/100000</t>
  </si>
  <si>
    <t xml:space="preserve"> XÂY DỰNG CƠ SỞ DỮ LIỆU THỐNG KÊ KIỂM KÊ ĐẤT ĐAI CẤP XÃ</t>
  </si>
  <si>
    <t>Lập kế hoạch thi công chi tiết: xác định thời gian, địa điểm, khối lượng và nhân lực thực hiện từng bước công việc; lập kế hoạch làm việc với các đơn vị có liên quan đến công tác xây dựng cơ sở dữ liệu thống kê, kiểm kê đất đai trên địa bàn thi công</t>
  </si>
  <si>
    <t>Chuẩn bị nhân lực, địa điểm làm việc</t>
  </si>
  <si>
    <t>Chuẩn bị vật tư, thiết bị, dụng cụ, phần mềm phục vụ cho công tác xây dựng cơ sở dữ liệu thống kê, kiểm kê đất đai</t>
  </si>
  <si>
    <t>Vận chuyển tài liệu thu thập đến địa điểm thực hiện số hóa</t>
  </si>
  <si>
    <t>Rà soát, đánh giá, phân loại và sắp xếp tài liệu, dữ liệu thống kê và lập báo cáo kết quả thực hiện theo khoản 1 Điều 60 Thông tư số 25/2024/TT-BTNMT</t>
  </si>
  <si>
    <t>Rà soát, đánh giá, phân loại và sắp xếp tài liệu, dữ liệu kiểm kê và lập báo cáo kết quả thực hiện theo khoản 1 Điều 60 Thông tư số 25/2024/TT-BTNMT</t>
  </si>
  <si>
    <t>Xây dựng dữ liệu đất đai phi cấu trúc về thống kê, kiểm kê đất đai</t>
  </si>
  <si>
    <t>Đối với các tài liệu dạng số mà không liên kết với các đối tượng không gian thì tạo danh mục tra cứu dữ liệu phi cấu trúc trong cơ sở dữ liệu thống kê, kiểm kê đất đai</t>
  </si>
  <si>
    <t>Vận chuyển, bàn giao tài liệu cho đơn vị quản lý hồ sơ, tài liệu</t>
  </si>
  <si>
    <t>Đối soát đảm bảo 100% thông tin trong cơ sở dữ liệu thống kê đất đai tuân thủ theo đúng quy định về nội dung, cấu trúc, kiểu thông tin của cơ sở dữ liệu quốc gia về đất đai</t>
  </si>
  <si>
    <t>Đối soát đảm bảo 100% thông tin trong cơ sở dữ liệu kiểm kê đất đai tuân thủ theo đúng quy định về nội dung, cấu trúc, kiểu thông tin của cơ sở dữ liệu quốc gia về đất đai</t>
  </si>
  <si>
    <t>Lập bảng đối chiếu giữa lớp đối tượng không gian kiểm kê đất đai với nội dung tương ứng trong bản đồ kiểm kê đất đai và lập bảng đối chiếu giữa lớp đối tượng không gian kiểm kê đất đai với nội dung tương ứng trong bản đồ hiện trạng sử dụng đất để tách, lọc các đối tượng từ nội dung bản đồ kiểm kê đất đai và bản đồ hiện trạng sử dụng đất</t>
  </si>
  <si>
    <t>Chuẩn hóa các lớp đối tượng không gian kiểm kê đất đai chưa phù hợp với quy định của cơ sở dữ liệu quốc gia về đất đai</t>
  </si>
  <si>
    <t>Rà soát chuẩn hóa thông tin thuộc tính cho từng đối tượng không gian kiểm kê đất đai theo quy định của cơ sở dữ liệu quốc gia về đất đai; nhập bổ sung các thông tin thuộc tính cho đối tượng không gian kiểm kê đất đai còn thiếu (nếu có)</t>
  </si>
  <si>
    <t>Chuyển đổi và tích hợp dữ liệu không gian kiểm kê đất đai</t>
  </si>
  <si>
    <t>Chuyển đổi các lớp đối tượng không gian kiểm kê đất đai từ tệp (file) bản đồ số của bản đồ kiểm kê đất đai và bản đồ hiện trạng sử dụng đất vào cơ sở dữ liệu theo đơn vị hành chính</t>
  </si>
  <si>
    <t>Rà soát dữ liệu không gian để xử lý các lỗi dọc biên giữa các đơn vị hành chính tiếp giáp nhau. Trường hợp có mâu thuẫn cần xử lý đồng bộ với các loại hồ sơ có liên quan, kết quả xử lý các đối tượng còn mâu thuẫn được lập thành bảng kết quả xử lý biên các đối tượng còn mâu thuẫn theo quy định tại Phụ lục IV kèm theo Thông tư số 25/2024/TT-BTNMT</t>
  </si>
  <si>
    <t>Định mức (Công nhóm/ĐVT)</t>
  </si>
  <si>
    <t>Chuẩn hóa các lớp đối tượng không gian điều tra, đánh giá đất</t>
  </si>
  <si>
    <t>Tách, lọc các đối tượng từ nội dung các lớp dữ liệu</t>
  </si>
  <si>
    <t>Chuẩn hóa các lớp đối tượng các lớp dữ liệu</t>
  </si>
  <si>
    <t>Dữ liệu thuộc tính kết quả điều tra, đánh giá, bảo vệ, cải tạo, phục hồi đất</t>
  </si>
  <si>
    <t>Đối với tài liệu, số liệu là bảng, biểu dạng số thì thực hiện như sau</t>
  </si>
  <si>
    <t>Trang A3 (200 trang)</t>
  </si>
  <si>
    <t>Trang A4 (500 trang)</t>
  </si>
  <si>
    <t>Trang A4</t>
  </si>
  <si>
    <t xml:space="preserve">Trang 
A3, A4
</t>
  </si>
  <si>
    <t>Nhập thông tin mô tả của dữ liệu phi cấu trúc và tạo liên kết giữa dữ liệu phi cấu trúc về điều tra, đánh giá đất với các đối tượng không gian</t>
  </si>
  <si>
    <t>Đối với các tài liệu dạng số mà không liên kết với các đối tượng không gian thì tạo danh mục tra cứu dữ liệu phi cấu trúc trong cơ sở dữ liệu điều tra, đánh giá đất</t>
  </si>
  <si>
    <t>Thu nhận các thông tin cần thiết về các dữ liệu để xây dựng siêu dữ liệu</t>
  </si>
  <si>
    <t>Nhập thông tin siêu dữ liệu</t>
  </si>
  <si>
    <t>Nhóm 2 (KS2+KS4)</t>
  </si>
  <si>
    <t>Nhóm 2 (KS3+KS4)</t>
  </si>
  <si>
    <t>Tên sản phẩm</t>
  </si>
  <si>
    <t xml:space="preserve">Định mức </t>
  </si>
  <si>
    <t>Lập kế hoạch thi công chi tiết: xác định thời gian, địa điểm, khối lượng và nhân lực thực hiện của từng bước công việc; kế hoạch làm việc với các đơn vị có liên quan đến công tác xây dựng CSDL quy hoạch, kế hoạch sử dụng đất trên địa bàn thi công</t>
  </si>
  <si>
    <t>Chuẩn bị nhân lực, địa điểm làm việc; chuẩn bị vật tư, thiết bị, dụng cụ, phần mềm cho công tác xây dựng CSDL quy hoạch, kế hoạch sử dụng đất.</t>
  </si>
  <si>
    <t>Xây dựng siêu dữ liệu quy hoạch, kế hoạch sử dụng đất</t>
  </si>
  <si>
    <t>Thu nhận các thông tin cần thiết để xây dựng siêu dữ liệu (thông tin mô tả dữ liệu) quy hoạch, kế hoạch sử dụng đất</t>
  </si>
  <si>
    <t>Nhập thông tin siêu dữ liệu quy hoạch, kế hoạch sử dụng đất</t>
  </si>
  <si>
    <t>Kiểm tra, nghiệm thu CSDL quy hoạch, kế hoạch sử dụng đất</t>
  </si>
  <si>
    <t>Thực hiện kiểm tra tổng thể CSDL quy hoạch, kế hoạch sử dụng đất và tích hợp vào hệ thống ngay sau khi được nghiệm thu phục vụ quản lý, vận hành, khai thác sử dụng</t>
  </si>
  <si>
    <t>Đóng gói giao nộp CSDL quy hoạch, kế hoạch sử dụng đất</t>
  </si>
  <si>
    <t>Thu thập tài liệu, dữ liệu; rà soát, đánh giá, phân loại và sắp xếp tài liệu, dữ liệu; quét giấy tờ pháp lý và xử lý tệp tin; xây dựng dữ liệu thuộc tính quy hoạch, kế hoạch sử dụng đất; đối soát hoàn thiện dữ liệu quy hoạch, kế hoạch sử dụng đất(bảng110)</t>
  </si>
  <si>
    <t>Kỳ QH (năm kế hoạch)</t>
  </si>
  <si>
    <t>Rà soát, đánh giá mức độ đầy đủ về các thành phần, nội dung của tài liệu, dữ liệu; xác định được thời gian xây dựng, mức độ đầy đủ thông tin, tính pháp lý của từng tài liệu, dữ liệu để lựa chọn sử dụng cho việc xây dựng CSDL quy hoạch, kế hoạch sử dụng đất</t>
  </si>
  <si>
    <t>Phân loại, lựa chọn tài liệu để xây dựng dữ liệu không gian quy hoạch, kế hoạch sử dụng đất</t>
  </si>
  <si>
    <t>Phân loại, lựa chọn tài liệu để xây dựng dữ liệu thuộc tính quy hoạch, kế hoạch sử dụng đất</t>
  </si>
  <si>
    <t>Làm sạch và sắp xếp tài liệu quy hoạch sử dụng đất theo trình tự thời gian hình thành tài liệu quy hoạch, kế hoạch sử dụng đất</t>
  </si>
  <si>
    <t>Nhóm 2(1KTV4+1KS4)</t>
  </si>
  <si>
    <t>Lập báo cáo kết quả thực hiện và lựa chọn tài liệu, dữ liệu nguồn</t>
  </si>
  <si>
    <t>Tạo danh mục tra cứu hồ sơ quét trong CSDL quy hoạch, kế hoạch sử dụng đất</t>
  </si>
  <si>
    <t>Xây dựng dữ liệu thuộc tính quy hoạch, kế hoạch sử dụng đất</t>
  </si>
  <si>
    <t>Lập mô hình chuyển đổi CSDL quy hoạch, kế hoạch sử dụng đất</t>
  </si>
  <si>
    <t>Chuyển đổi vào CSDL quy hoạch, kế hoạch sử dụng đất</t>
  </si>
  <si>
    <t>Đối với tài liệu, số liệu là báo cáo dạng số thì tạo danh mục tra cứu trong CSDL quy hoạch, kế hoạch sử dụng đất</t>
  </si>
  <si>
    <t>Nhập dữ liệu thuộc tính quy hoạch, kế hoạch sử dụng đất</t>
  </si>
  <si>
    <t>Đối soát, hoàn thiện dữ liệu quy hoạch, kế hoạch sử dụng đất</t>
  </si>
  <si>
    <t>Đối soát, hoàn thiện dữ liệu quy hoạch sử dụng đất</t>
  </si>
  <si>
    <t>Đối soát, hoàn thiện dữ liệu kế hoạch sử dụng đất</t>
  </si>
  <si>
    <t>Xây dựng dữ liệu không gian quy hoạch, kế hoạch sử dụng đất (bảng 111)</t>
  </si>
  <si>
    <t>Xây dựng dữ liệu không gian quy hoạch</t>
  </si>
  <si>
    <t>Chuẩn hóa các lớp đối tượng không gian quy hoạch sử dụng đất</t>
  </si>
  <si>
    <t>1.1.1</t>
  </si>
  <si>
    <t>Lập bảng đối chiếu giữa lớp đối tượng không gian quy hoạch sử dụng đất với nội dung tương ứng trong bản đồ quy hoạch, kế hoạch sử dụng đất để tách, lọc các đối tượng cần thiết từ nội dung bản đồ quy hoạch sử dụng đất</t>
  </si>
  <si>
    <t>1.1.2</t>
  </si>
  <si>
    <t>Chuẩn hóa các lớp đối tượng không gian quy hoạch sử dụng đất chưa phù hợp</t>
  </si>
  <si>
    <t>1.1.3</t>
  </si>
  <si>
    <t>Rà soát chuẩn hóa thông tin thuộc tính cho từng đối tượng không gian quy hoạch sử dụng đất</t>
  </si>
  <si>
    <t>Chuyển đổi và tích hợp không gian quy hoạch sử dụng đất</t>
  </si>
  <si>
    <t>1.2.1</t>
  </si>
  <si>
    <t>Chuyển đổi các lớp đối tượng không gian quy hoạch sử dụng đất của bản đồ vào CSDL đất đai theo đơn vị hành chính</t>
  </si>
  <si>
    <t>1.2.2</t>
  </si>
  <si>
    <t>Rà soát dữ liệu không gian để xử lý các lỗi dọc biên giữa các đơn vị hành chính tiếp giáp nhau. Trường hợp có mâu thuẫn cần xử lý đồng bộ với các loại hồ sơ có liên quan, thống kê kết quả xử lý các đối tượng còn mâu thuẫn.</t>
  </si>
  <si>
    <t>Xây dựng dữ liệu không gian kế hoạch</t>
  </si>
  <si>
    <t>Chuẩn hóa các lớp đối tượng không gian kế hoạch sử dụng đất chưa phù hợp</t>
  </si>
  <si>
    <t>Rà soát chuẩn hóa thông tin thuộc tính cho từng đối tượng không gian kế hoạch sử dụng đất</t>
  </si>
  <si>
    <t>Chuyển đổi các lớp đối tượng không gian kế hoạch sử dụng đất của bản đồ, bản vẽ vị trí công trình, dự án vào CSDL đất đai theo đơn vị hành chính</t>
  </si>
  <si>
    <t>XÂY DỰNG CSDLQUY HOẠCH, KẾ HOẠCH SỬ DỤNG ĐẤT CẤP TỈNH CỦA CÁC KỲ TRƯỚC</t>
  </si>
  <si>
    <t>Công tác chuẩn bị; xây dựng siêu dữ liệu quy hoạch, kế hoạch sử dụng đất; kiểm tra, nghiệm thuCSDL quy hoạch, kế hoạch sử dụng đất (Bảng128)</t>
  </si>
  <si>
    <t>Thu thập tài liệu, dữ liệu; rà soát, đánh giá, phân loại và sắp xếp tài liệu, dữ liệu; quét giấy tờ pháp lý và xử lý tệp tin; xây dựng dữ liệu thuộc tính quy hoạch, kế hoạch sử dụng đất; đối soát hoàn thiện dữ liệu quy hoạch, kế hoạch sử dụng đất (bảng129)</t>
  </si>
  <si>
    <t>Xây dựng dữ liệu thuộc quy hoạch, kế hoạch sử dụng đất</t>
  </si>
  <si>
    <t>Xây dựng dữ liệu không gian quy hoạch, kế hoạch sử dụng đất (bảng 130,131)</t>
  </si>
  <si>
    <t>Lập kế hoạch thi công chi tiết: xác định thời gian, địa điểm, khối lượng và nhân lực thực hiện của từng bước công việc; kế hoạch làm việc với các đơn vị có liên quan đến công tác xây dựng cơ sở dữ liệu quy hoạch, kế hoạch sử dụng đất trên địa bàn thi công</t>
  </si>
  <si>
    <t>Chuẩn bị vật tư, thiết bị, dụng cụ, phần mềm cho công tác xây dựng cơ sở dữ liệu quy hoạch, kế hoạch sử dụng đất</t>
  </si>
  <si>
    <t>Thu nhận các thông tin cần thiết để xây dựng siêu dữ liệu</t>
  </si>
  <si>
    <t>Tài liệu, dữ liệu được thu thập cho việc xây dựng cơ sở dữ liệu quy hoạch, kế hoạch sử dụng đất cấp huyện gồm: Quyết định của Ủy ban nhân dân cấp tỉnh; báo cáo thuyết minh tổng hợp; bản đồ hiện trạng sử dụng đất; bản đồ quy hoạch sử dụng đất và bản đồ điều chỉnh quy hoạch sử dụng đất, bản đồ kế hoạch sử dụng đất năm đầu của quy hoạch sử dụng đất cấp huyện và bản đồ kế hoạch sử dụng đất hằng năm cấp huyện; bản đồ quy hoạch chung hoặc quy hoạch phân khu (nếu có)</t>
  </si>
  <si>
    <t>Rà soát, đánh giá mức độ đầy đủ về các thành phần, nội dung của tài liệu, dữ liệu; xác định được thời gian xây dựng, mức độ đầy đủ thông tin của từng tài liệu, dữ liệu để lựa chọn sử dụng cho việc xây dựng cơ sở dữ liệu quy hoạch, kế hoạch sử dụng đất</t>
  </si>
  <si>
    <t>Lập báo cáo kết quả thực hiện tại khoản 1 Điều 42, Thông tư số 25/2024/TT-BTNMT và lựa chọn tài liệu, dữ liệu nguồn</t>
  </si>
  <si>
    <t>Xây dựng dữ liệu đất đai phi cấu trúc về quy hoạch, kế hoạch sử dụng đất</t>
  </si>
  <si>
    <t>Đối với tài liệu dạng số mà không liên kết với các đối tượng không gian thì tạo danh mục tra cứu dữ liệu phi cấu trúc trong cơ sở dữ liệu quy hoạch, kế hoạch sử dụng đất</t>
  </si>
  <si>
    <t>Nhập thông tin mô tả của dữ liệu phi cấu trúc và tạo liên kết giữa dữ liệu phi cấu trúc về quy hoạch, kế hoạch sử dụng đất với các đối tượng không gian</t>
  </si>
  <si>
    <t>Đối soát đảm bảo 100% thông tin trong cơ sở dữ liệu quy hoạch sử dụng đất tuân thủ theo đúng quy định về nội dung, cấu trúc, kiểu thông tin của cơ sở dữ liệu quốc gia về đất đai</t>
  </si>
  <si>
    <t>Đối soát đảm bảo 100% thông tin trong cơ sở dữ liệu kế hoạch sử dụng đất tuân thủ theo đúng quy định về nội dung, cấu trúc, kiểu thông tin của cơ sở dữ liệu quốc gia về đất đai</t>
  </si>
  <si>
    <t>Chuẩn hóa các lớp đối tượng không gian quy hoạch, kế hoạch sử dụng đất</t>
  </si>
  <si>
    <t>Lập bảng đối chiếu giữa lớp đối tượng không gian quy hoạch, kế hoạch sử dụng đất với nội dung tương ứng trong bản đồ quy hoạch, kế hoạch sử dụng đất để tách, lọc các đối tượng cần thiết từ nội dung bản đồ quy hoạch, kế hoạch sử dụng đất</t>
  </si>
  <si>
    <t>Chuẩn hóa các lớp đối tượng không gian quy hoạch, kế hoạch sử dụng đất theo quy định về cơ sở dữ liệu quốc gia về đất đai</t>
  </si>
  <si>
    <t>Rà soát, chuẩn hóa thông tin thuộc tính cho từng đối tượng không gian quy hoạch, kế hoạch sử dụng đất theo quy định về cơ sở dữ liệu quốc gia về đất đai</t>
  </si>
  <si>
    <t>Chuyển đổi và tích hợp không gian quy hoạch, kế hoạch sử dụng đất</t>
  </si>
  <si>
    <t>Chuyển đổi các lớp đối tượng không gian quy hoạch, kế hoạch sử dụng đất của bản đồ vào cơ sở dữ liệu đất đai theo đơn vị hành chính</t>
  </si>
  <si>
    <t>Nhập bổ sung các trường thông tin thuộc tính cho từng đối tượng không gian quy hoạch, kế hoạch sử dụng đất theo quy định về cơ sở dữ liệu quốc gia về đất đai</t>
  </si>
  <si>
    <t>1.2.3</t>
  </si>
  <si>
    <t>Rà soát dữ liệu không gian để xử lý các lỗi dọc biên giữa các đơn vị hành chính tiếp giáp nhau. Trường hợp có mâu thuẫn cần xử lý đồng bộ với các loại hồ sơ có liên quan, thống kê kết quả xử lý các đối tượng còn mâu thuẫn thành bảng kết quả xử lý biên các đối tượng còn mâu thuẫn theo quy định tại Phụ lục IV ban hành kèm theo Thông tư số 25/2024/TT-BTNMT</t>
  </si>
  <si>
    <t>Kỳ thực hiện/tỉnh</t>
  </si>
  <si>
    <t>Thu thập tài liệu, dữ liệu thu thập cho việc xây dựng cơ sở dữ liệu địa chính</t>
  </si>
  <si>
    <t>Vận chuyển tài liệu thu thập đến địa điểm thực hiện số hóa.</t>
  </si>
  <si>
    <t>Thực hiện ký số sổ địa chính, ký số vào các tài liệu quét của dữ liệu phi cấu trúc.</t>
  </si>
  <si>
    <t>Thực hiện xuất sổ địa chính theo định dạng tệp tin PDF.</t>
  </si>
  <si>
    <t>Đối soát thông tin của tất cả các thửa đất trong cơ sở dữ liệu đất đai với nguồn tài liệu, dữ liệu đã sử dụng để xây dựng cơ sở dữ liệu.</t>
  </si>
  <si>
    <t>Tích hợp dữ liệu đã được đối soát vào hệ thống đang quản lý, vận hành cơ sở dữ liệu đất đai ở địa phương.</t>
  </si>
  <si>
    <t>Tích hợp dữ liệu không gian đất đai nền vào cơ sở dữ liệu đất đai để quản lý, vận hành, khai thác sử dụng.</t>
  </si>
  <si>
    <t>Quét các giấy tờ pháp lý và tài liệu kèm theo (bản gốc hoặc bản sao có xác nhận của cơ quan có thẩm quyền ) nhằm xác thực thông tin của thửa đất</t>
  </si>
  <si>
    <t>Lập kế hoạch thi công chi tiết: xác định thời gian, địa điểm, khối lượng và nhân lực thực hiện của từng bước công việc; lập kế hoạch làm việc với các đơn vị có liên quan đến công tác chuyển đổi, bổ sung, hoàn thiện cơ sở dữ liệu địa chính trên địa bàn thi công.</t>
  </si>
  <si>
    <t>Lập mô hình chuyển đổi cấu trúc dữ liệu của cơ sở dữ liệu địa chính đã xây dựng sang cấu trúc dữ liệu của cơ sở dữ liệu quốc gia về đất đai.</t>
  </si>
  <si>
    <t>Chuyển đổi cấu trúc dữ liệu phi cấu trúc về địa chính.</t>
  </si>
  <si>
    <t>Phải có ghi chú về tính định mức cho bước này. Áp dụng theo từng bước của Quy trình 1</t>
  </si>
  <si>
    <t>Rà soát, bổ sung dữ liệu địa chính</t>
  </si>
  <si>
    <t>Nhập bổ sung thông tin cho siêu dữ liệu địa chính theo từng đơn vị hành chính cấp xã đối với phạm vi cơ sở dữ liệu địa chính đã được xây dựng và được cập nhật khi có thay đổi thông tin.</t>
  </si>
  <si>
    <t>Đối soát thông tin của thửa đất trong cơ sở dữ liệu đã được chuyển đổi, bổ sung với nguồn tài liệu, dữ liệu đã sử dụng để xây dựng cơ sở dữ liệu đối với trường hợp phải xuất mới sổ địa chính.</t>
  </si>
  <si>
    <t>Thực hiện ký số sổ địa chính đối với trường hợp phải xuất mới sổ địa chính.</t>
  </si>
  <si>
    <t>Tách, lọc và chuyển đổi dữ liệu không gian đất đai nền từ dữ liệu không gian của cơ sở dữ liệu địa chính đã có</t>
  </si>
  <si>
    <t>Đối soát, hoàn thiện dữ liệu và xây dựng siêu dữ liệu giá đất</t>
  </si>
  <si>
    <t>Chuẩn hóa các lớp đối tượng không gian giá đất: lớp vùng giá trị; lớp thửa đất chuẩn; lớp dữ liệu thửa đất cụ thể;</t>
  </si>
  <si>
    <t>Rà soát chuẩn hóa thông tin thuộc tính cho từng đối tượng không gian giá đất theo quy định về cơ sở dữ liệu quốc gia về đất đai.</t>
  </si>
  <si>
    <t>Chuyển đổi các lớp đối tượng không gian giá đất vào cơ sở dữ liệu đất đai theo đơn vị hành chính;</t>
  </si>
  <si>
    <t>Rà soát dữ liệu không gian để xử lý các lỗi dọc biên giữa các đơn vị hành chính tiếp giáp nhau.</t>
  </si>
  <si>
    <t>Thực hiện rà soát đảm bảo 100% thông tin trong cơ sở dữ liệu tuân thủ theo đúng quy định về nội dung, cấu trúc, kiểu thông tin của cơ sở dữ liệu quốc gia về đất đai sau khi chuyển đổi, bổ sung.</t>
  </si>
  <si>
    <t>Thực hiện xuất sổ địa chính theo quy định đối với những thửa đất chưa có sổ địa chính hoặc nội dung đã thay đổi.</t>
  </si>
  <si>
    <t>Sử dụng phương pháp so sánh và phân tích nội dung thực hiện giữa Thông tư số  05/2017/TT-BTNMT (Thông tư quy trình cũ) với Thông tư số 25/2024/TT-BTNMT (Thông tư quy trình mới) thì đây là nội dung công việc mới.</t>
  </si>
  <si>
    <t>Trong Thông tư số 25/2024/TT-BTNMT không có nội dung này</t>
  </si>
  <si>
    <t>Dữ liệu về giá thửa đất: giá đất cụ thể; giá đất trong hợp đồng chuyển nhượng quyền sử dụng đất; giá đất trúng đấu giá; giá đất thu thập thông qua điều tra khảo sát, phiếu thu thập thông tin về thửa đất.</t>
  </si>
  <si>
    <t>Dữ liệu về quyết định giá đất.</t>
  </si>
  <si>
    <t>Đối soát đảm bảo 100% thông tin trong cơ sở dữ liệu giá đất tuân thủ theo đúng quy định về nội dung, cấu trúc, kiểu thông tin của cơ sở dữ liệu quốc gia về đất đai.</t>
  </si>
  <si>
    <t>Nội dung công việc (Thông tư số 25/2024/TT-BTNMT)</t>
  </si>
  <si>
    <t>Dự thảo: Định mức Kinh tế kỹ thuật xây dựng cơ sở dữ liệu đất đai
(Theo quy định về quy trình xây dựng cơ sở dữ liệu quốc gia về đất đai TT25/2024/TT/BTNMT)</t>
  </si>
  <si>
    <t>Giải trình các nội dung sửa đổi, bổ sung và xây dựng mới</t>
  </si>
  <si>
    <t>Sử dụng phương pháp so sánh và phân tích nội dung thực hiện giữa Thông tư số  05/2017/TT-BTNMT (Thông tư quy trình cũ) với Thông tư số 25/2024/TT-BTNMT (Thông tư quy trình mới) thì nội dung công việc là tương đồng nhau.
Sau khi tính thử, làm thử và sử dụng phương pháp so sánh với định mức đã thực hiện trong điều kiện có thể so sánh được để tính toán thì định mức công không thay đổi so với định mức công cũ của Thông tư số 35/2017/TT-BTNMT</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</si>
  <si>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định mức đã thực hiện trong điều kiện có thể so sánh được để tính toán thì định mức công tính ra tương đương với nội dung công việc "2.1.Thu thập tài liệu, dữ liệu thu thập cho việc xây dựng cơ sở dữ liệu địa chính"</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</si>
  <si>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các nội dung của định mức đã thực hiện trong điều kiện có thể so sánh được để tính toán thì định mức công tính ra tương đương với nội dung công việc "1.4.Gộp các thành phần tiếp giáp nhau của cùng một đối tượng không gian đất đai nền thành một đối tượng duy nhất phù hợp với thông tin thuộc tính của đối tượng theo phạm vi đơn vị hành chính cấp xã"</t>
  </si>
  <si>
    <t>Sử dụng phương pháp so sánh và phân tích nội dung thực hiện giữa Thông tư số  05/2017/TT-BTNMT (Thông tư quy trình cũ) với Thông tư số 25/2024/TT-BTNMT (Thông tư quy trình mới) thì đây là nội dung công việc mới, được hình thành bởi 2 nội dung:
- Nhập thông tin mô tả của dữ liệu phi cấu trúc;
- Tạo liên kết dữ liệu đất đai phi cấu trúc với thửa đất trong cơ sở dữ liệu.
Sau khi tính thử, làm thử và sử dụng phương pháp so sánh với các nội dung của định mức đã thực hiện trong điều kiện có thể so sánh được để tính toán thì:
- Nội dung công việc: Nhập thông tin mô tả của dữ liệu phi cấu trúc có Định mức công tương đương với nội dung công việc tại bước 7.2. Nhập thông tin siêu dữ liệu địa chính cho từng đơn vị hành chính cấp xã
- Nội dung công việc: Tạo liên kết dữ liệu đất đai phi cấu trúc với thửa đất trong cơ sở dữ liệu có định mức công không thay đổi so với định mức công cũ của Thông tư số 35/2017/TT-BTNMT.
Như vậy định mức công của nội dung công việc trên là: 0.0101</t>
  </si>
  <si>
    <t>Sử dụng phương pháp so sánh và phân tích nội dung thực hiện giữa Thông tư số  05/2017/TT-BTNMT (Thông tư quy trình cũ) với Thông tư số 25/2024/TT-BTNMT (Thông tư quy trình mới) thì đây là nội dung công việc mới, được hình thành bởi 2 nội dung:
- Chuyển đổi cấu trúc dữ liệu phi cấu trúc về địa chính;
- Chuyển đổi cấu trúc dữ liệu hồ sơ quét.
Sau khi tính thử, làm thử và sử dụng phương pháp so sánh với các nội dung của định mức đã thực hiện trong điều kiện có thể so sánh được để tính toán thì:
- Nội dung công việc: Chuyển đổi cấu trúc dữ liệu phi cấu trúc về địa chính có Định mức công tương đương với nội dung công việc tại bước 2.3.Chuyển đổi cấu trúc dữ liệu thuộc tính địa chính.
- Nội dung công việc: Chuyển đổi cấu trúc dữ liệu hồ sơ quét có định mức công không thay đổi so với định mức công cũ của Thông tư số 35/2017/TT-BTNMT.
Như vậy định mức công của nội dung công việc trên là: 0.0004</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</si>
  <si>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các nội dung của định mức đã thực hiện trong điều kiện có thể so sánh được để tính toán thì định mức công tính ra tương đương với nội dung công việc "4.1.Thực hiện hoàn thiện 100% thông tin trong CSDL đã được chuyển đổi, bổ sung"</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</si>
  <si>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các nội dung của định mức đã thực hiện trong điều kiện có thể so sánh được để tính toán thì định mức công tính ra tương đương với nội dung công việc "8.3.Tích hợp dữ liệu đã được đối soát vào hệ thống đang quản lý, vận hành cơ sở dữ liệu đất đai ở địa phương."</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</si>
  <si>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các nội dung của định mức đã thực hiện trong điều kiện có thể so sánh được để tính toán thì nội dung công việc của bước này gồm:
- 2.2. Chuyển đổi cấu trúc dữ liệu không gian địa chính;
- 2.3. Chuyển đổi cấu trúc dữ liệu thuộc tính địa chính
- 2.4. Chuyển đổi cấu trúc dữ liệu phi cấu trúc về địa chính.
- 1.2. Chuyển đổi các lớp đối tượng không gian đất đai nền từ tệp (File) bản đồ số vào CSDL
- 1.3. Xây dựng, bổ sung lớp tim đường cho lớp giao thông dạng vùng đối với trường hợp trên bản đồ địa chính chưa có lớp tim đường theo phân cấp đường giao thông. Lớp tim đường được xác định là đường trung tâm (center line) của đối tượng đường giao thông;
Do đó, định mức công của nội dung công việc này bằng tổng mức công của các nội dung công việc trên sau khi thực hiện tính thử và làm thử, cụ thể định mức công là: 12.0001</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</si>
  <si>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các nội dung của định mức đã thực hiện trong điều kiện có thể so sánh được để tính toán thì định mức công tính ra tương đương với nội dung công việc "3.2. Rà soát, bổ sung dữ liệu không gian địa chính "</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</si>
  <si>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các nội dung của định mức đã thực hiện trong điều kiện có thể so sánh được để tính toán thì định mức công tính ra tương đương với nội dung công việc "3.2. Rà soát, bổ sung dữ liệu thuộc tính địa chính"</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</si>
  <si>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các nội dung của định mức đã thực hiện trong điều kiện có thể so sánh được để tính toán thì định mức công tính ra tương đương với nội dung công việc "7.2.Nhập thông tin siêu dữ liệu địa chính cho từng đơn vị hành chính cấp xã"</t>
  </si>
  <si>
    <t>Sử dụng phương pháp so sánh và phân tích nội dung thực hiện giữa Thông tư số  05/2017/TT-BTNMT (Thông tư quy trình cũ) với Thông tư số 25/2024/TT-BTNMT (Thông tư quy trình mới) thì công việc đã được tách thành 02 nội dung:
- Chuẩn bị nhân lực, địa điểm làm việc.
- Chuẩn bị vật tư, thiết bị, dụng cụ, phần mềm cho công tác xây dựng cơ sở dữ liệu giá đất.
Sau khi tính thử làm thử và sử dụng phương pháp so sánh các định mức đã thực hiện trong điều kiện có thể so sánh được để tính toán thì định mức công giảm 1/2 so với định mức công cũ của Thông tư số 35/2017/TT-BTNMT</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</si>
  <si>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định mức đã thực hiện trong điều kiện có thể so sánh được để tính toán thì định mức công tính ra tương đương với nội dung công việc "4.1.2.Chuẩn hóa các lớp đối tượng không gian địa chính chưa phù hợp với quy định kỹ thuật về CSDL đất đai"</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</si>
  <si>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định mức đã thực hiện trong điều kiện có thể so sánh được để tính toán thì định mức công tính ra tương đương với nội dung công việc "4.1.3.Rà soát chuẩn hóa thông tin thuộc tính cho từng đối tượng không gian địa chính theo quy định kỹ thuật về CSDL đất đai"</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</si>
  <si>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định mức đã thực hiện trong điều kiện có thể so sánh được để tính toán thì định mức công tính ra tương đương với nội dung công việc "4.2.Chuyển đổi các lớp đối tượng không gian địa chính từ tệp (File) bản đồ số vào CSDL theo phạm vi đơn vị hành chính cấp xã"</t>
  </si>
  <si>
    <t>Theo quy định của Thông tư số 136/2017/TT-BTC thì nội dung Phục vụ kiểm tra, nghiệm thu CSDL được tính trong chi phí chung. Nên Quy trình thực hiện vẫn quy định nhưng không được tính định biên, định mức</t>
  </si>
  <si>
    <t>Đây là nội dung công việc mới quy định tại Thông tư số 25/2024/TT-BTNMT.
Sau khi tính thử, làm thử và sử dụng phương pháp so sánh, phân tích, thống kê, tổng hợp và kinh nghiệm đưa ra mức công việc 1 ngày Vận chuyển tài liệu thu thập đến địa điểm thực hiện số hóa 4 Kỳ kiểm kê (năm thống kê). KS3 sử dụng cho việc lựa chọn sắp xếp tài liệu, KTV4 làm nhiệm vụ vận chuyển, hỗ trợ cho KS3</t>
  </si>
  <si>
    <t>Đây là nội dung công việc đã được lược bỏ và thay đổi phương pháp thực hiện theo quy định tại Thông tư số 25/2024/TT-BTNMT nên không được tính định biên và định mức cho nội dung này</t>
  </si>
  <si>
    <t>Đây là nội dung công việc quy định tại Thông tư số 25/2024/TT-BTNMT. Sau khi tính thử, làm thử và sử dụng phương pháp so sánh, phân tích, thống kê, tổng hợp và kinh nghiệm đưa ra mức công việc 1 ngày nhập thông tin mô tả của dữ liệu phi cấu trúc và tạo liên kết giữa dữ liệu phi cấu trúc về thống kê, kiểm kê đất đai với các đối tượng không gian cho 5Kỳ kiểm kê (năm thống kê) với định biên là KS2</t>
  </si>
  <si>
    <t>Tính bằng xây dựng CSDL thống kê, kiểm kê cấp xã</t>
  </si>
  <si>
    <t>Đây là nội dung công việc mới quy định tại Thông tư số 25/2024/TT-BTNMT.
Sau khi tính thử, làm thử và sử dụng phương pháp so sánh, phân tích, thống kê, tổng hợp và kinh nghiệm đưa ra mức công việc 1 ngày Vận chuyển tài liệu thu thập đến địa điểm thực hiện số hóa 2 Kỳ kiểm kê (năm thống kê). KS3 sử dụng cho việc lựa chọn sắp xếp tài liệu, KTV4 làm nhiệm vụ vận chuyển, hỗ trợ cho KS3</t>
  </si>
  <si>
    <t>Đây là nội dung công việc quy định tại Thông tư số 25/2024/TT-BTNMT. Sau khi tính thử, làm thử và sử dụng phương pháp so sánh, phân tích, thống kê, tổng hợp và kinh nghiệm đưa ra mức công việc 1 ngày nhập thông tin mô tả của dữ liệu phi cấu trúc và tạo liên kết giữa dữ liệu phi cấu trúc về thống kê, kiểm kê đất đai với các đối tượng không gian cho 2,5 Kỳ kiểm kê (năm thống kê) với định biên là KS2</t>
  </si>
  <si>
    <t>Tính bằng 2 lần xây dựng CSDL thống kê, kiểm kê cấp xã</t>
  </si>
  <si>
    <t>Đây là nội dung công việc quy định tại Thông tư số 25/2024/TT-BTNMT. Sau khi tính thử, làm thử và sử dụng phương pháp so sánh, phân tích, thống kê, tổng hợp và kinh nghiệm đưa ra mức công việc 1 ngày Nhập bổ sung các trường thông tin thuộc tính cho từng đối tượng không gian quy hoạch, kế hoạch sử dụng đất theo quy định về cơ sở dữ liệu quốc gia về đất đai cho 1 lớp dữ liệu với định biên là KS3</t>
  </si>
  <si>
    <t>Đây là nội dung công việc đã mới theo quy định tại Thông tư số 25/2024/TT-BTNMT. Sau khi tính thử, làm thử và sử dụng phương pháp so sánh, phân tích, thống kê, tổng hợp và kinh nghiệm tính 1 công KS2 cho công việc này</t>
  </si>
  <si>
    <t>Đây là nội dung công việc quy định tại Thông tư số 25/2024/TT-BTNMT. Sau khi tính thử, làm thử và sử dụng phương pháp so sánh, phân tích, thống kê, tổng hợp và kinh nghiệm đưa ra mức công việc 2 ngày Nhập bổ sung các trường thông tin thuộc tính cho từng đối tượng không gian quy hoạch, kế hoạch sử dụng đất theo quy định về cơ sở dữ liệu quốc gia về đất đai cho 1 lớp dữ liệu với định biên là KS3</t>
  </si>
  <si>
    <t>3.3.1</t>
  </si>
  <si>
    <t>3.3.2</t>
  </si>
  <si>
    <t>5.2.1</t>
  </si>
  <si>
    <t>5.2.2</t>
  </si>
  <si>
    <t>Danh mục dụng cụ</t>
  </si>
  <si>
    <t>Thời hạn</t>
  </si>
  <si>
    <t>(tháng)</t>
  </si>
  <si>
    <t>Định mức</t>
  </si>
  <si>
    <t>(ca/ 01 kỳ của tỉnh)</t>
  </si>
  <si>
    <t>Dập ghim</t>
  </si>
  <si>
    <t>Cái</t>
  </si>
  <si>
    <t>Ổ ghi đĩa DVD</t>
  </si>
  <si>
    <t xml:space="preserve">Ghế </t>
  </si>
  <si>
    <t>Bàn làm việc</t>
  </si>
  <si>
    <t>Quạt trần 0,1 KW</t>
  </si>
  <si>
    <t>Đèn neon 0,04 KW</t>
  </si>
  <si>
    <t>Danh mục vật liệu</t>
  </si>
  <si>
    <t>(tính cho 01 kỳ của tỉnh)</t>
  </si>
  <si>
    <t>Giấy in A4</t>
  </si>
  <si>
    <t>Gram</t>
  </si>
  <si>
    <t>Mực in laser</t>
  </si>
  <si>
    <t>Hộp</t>
  </si>
  <si>
    <t>Sổ ghi chép</t>
  </si>
  <si>
    <t>Quyển</t>
  </si>
  <si>
    <t>Bút bi</t>
  </si>
  <si>
    <t xml:space="preserve">Đĩa DVD </t>
  </si>
  <si>
    <t>Hộp ghim kẹp</t>
  </si>
  <si>
    <t>Hộp ghim dập</t>
  </si>
  <si>
    <t>Cặp để tài liệu</t>
  </si>
  <si>
    <t>Danh mục thiết bị</t>
  </si>
  <si>
    <t>Công suất</t>
  </si>
  <si>
    <t>(KW)</t>
  </si>
  <si>
    <t> Định mức</t>
  </si>
  <si>
    <t>(ca/01 kỳ của tỉnh)</t>
  </si>
  <si>
    <t>Máy tính để bàn</t>
  </si>
  <si>
    <t xml:space="preserve">Phần mềm biên tập bản đồ </t>
  </si>
  <si>
    <t>Bộ</t>
  </si>
  <si>
    <t>Máy chủ</t>
  </si>
  <si>
    <t>Hệ quản trị cơ sở dữ liệu thuộc tính</t>
  </si>
  <si>
    <t>Hệ quản trị dữ liệu không gian</t>
  </si>
  <si>
    <t>Thiết bị mạng</t>
  </si>
  <si>
    <t>Điều hoà nhiệt độ</t>
  </si>
  <si>
    <t>Công đơn</t>
  </si>
  <si>
    <t>Công nhóm</t>
  </si>
  <si>
    <t>1.1.4</t>
  </si>
  <si>
    <t>Hệ số</t>
  </si>
  <si>
    <t>Công</t>
  </si>
  <si>
    <t>Điện năng</t>
  </si>
  <si>
    <t>Kw</t>
  </si>
  <si>
    <t xml:space="preserve">Sử dụng phương pháp so sánh và phân tích nội dung thực hiện giữa Thông tư số  05/2017/TT-BTNMT (Thông tư quy trình cũ) với Thông tư số 25/2024/TT-BTNMT (Thông tư quy trình mới) thì nội dung công việc là tương đồng nhau.
</t>
  </si>
  <si>
    <t>Sử dụng phương pháp so sánh và phân tích nội dung thực hiện giữa Thông tư số  05/2017/TT-BTNMT (Thông tư quy trình cũ) với Thông tư số 25/2024/TT-BTNMT (Thông tư quy trình mới) thì đây là nội dung công việc mới, định mức công tính ra tương đương với nội dung công việc "2.1.Thu thập tài liệu, dữ liệu thu thập cho việc xây dựng cơ sở dữ liệu địa chính"</t>
  </si>
  <si>
    <t>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</si>
  <si>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Xử lý các tệp tin quét thành các tệp tin theo quy định về dữ liệu đất đai phi cấu trúc; lưu trữ dưới định dạng tệp tin PDF (ở định dạng không chỉnh sửa được); chất lượng hình ảnh số phải sắc nét và rõ ràng, các hình ảnh được sắp xếp theo cùng một hướng, hình ảnh phải được quét vuông góc, không được cong vênh</t>
  </si>
  <si>
    <t>Đây là nội dung tương ứng với Mục 1.1 (I).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</si>
  <si>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được tách ra từ mục 1.2 (I). Sử dụng phương pháp so sánh và phân tích nội dung thực hiện giữa Thông tư số  05/2017/TT-BTNMT (Thông tư quy trình cũ) với Thông tư số 25/2024/TT-BTNMT (Thông tư quy trình mới) thì nội dung công việc là tương đồng nhau,định mức công không thay đổi so với định mức công cũ của Thông tư số 35/2017/TT-BTNMT</t>
  </si>
  <si>
    <t>Nội dung này được tách ra từ mục 1.2 (AI).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</si>
  <si>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mục 2.1 (I).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</si>
  <si>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2.2 (I).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</si>
  <si>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1.1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</si>
  <si>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1.2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</si>
  <si>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2.1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</si>
  <si>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2.2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</si>
  <si>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4.2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</si>
  <si>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5.1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</si>
  <si>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1.1 (III).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</si>
  <si>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1.2 (III).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</si>
  <si>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1.3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</si>
  <si>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1.3 (III).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</si>
  <si>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1.4 (III).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</si>
  <si>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1.4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</si>
  <si>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2.1 (III).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</si>
  <si>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được tách ra từ mục 1.2 (I).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</si>
  <si>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1.2 (I).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</si>
  <si>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2 (III).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</si>
  <si>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2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</si>
  <si>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2.1 (I).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</si>
  <si>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mụ2.2 (I).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</si>
  <si>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mụ2.2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</si>
  <si>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5.2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</si>
  <si>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2.2 (III).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</si>
  <si>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Công tác chuẩn bị; xây dựng siêu dữ liệu quy hoạch, kế hoạch sử dụng đất; kiểm tra, nghiệm thu CSDL quy hoạch, kế hoạch sử dụng đất (Bảng109)</t>
  </si>
  <si>
    <t>Nội dung này tương ứng với mục 1 (II). Sử dụng phương pháp so sánh và phân tích nội dung thực hiện giữa Thông tư số  05/2017/TT-BTNMT (Thông tư quy trình cũ) với Thông tư số 25/2024/TT-BTNMT (Thông tư quy trình mới) thì nội dung công việc là tương đồng nhau. Sau khi tính thử, làm thử, định mức công không thay đổi so với định mức công cũ của Thông tư số 35/2017/TT-BTNMT</t>
  </si>
  <si>
    <t>Nội dung này tương ứng với mục 2.1.1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</si>
  <si>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2.1.2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</si>
  <si>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2.3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</si>
  <si>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4.3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</si>
  <si>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1.1.1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</si>
  <si>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1.1.2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</si>
  <si>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1.1.3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</si>
  <si>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Đây là nội dung tương ứng với Mục 2.1 (I).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</si>
  <si>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</si>
  <si>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1.1.1 (III).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</si>
  <si>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1.1.2 (III).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</si>
  <si>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1.1.3 (III).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</si>
  <si>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1.2.1 (III).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</si>
  <si>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Nội dung này tương ứng với mục 2.3 (III).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</si>
  <si>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 xml:space="preserve"> XÂY DỰNG CƠ SỞ DỮ LIỆU QUY HOẠCH, KẾ HOẠCH SỬ DỤNG ĐẤT CẤP HUYỆN CỦA CÁC KỲ TRƯỚC</t>
  </si>
  <si>
    <r>
      <t xml:space="preserve"> (4) Trong trường hợp tổ chức xây dựng CSDL đất đai kết hợp với tổ chức sắp xếp lại kho lưu trữ tài liệu đất đai thì định mức sắp xếp kho lưu trữ được tính theo định mức kinh tế - kỹ thuật về lưu trữ tài liệu đất đai và </t>
    </r>
    <r>
      <rPr>
        <b/>
        <i/>
        <sz val="12"/>
        <color theme="1"/>
        <rFont val="Times New Roman"/>
        <family val="1"/>
      </rPr>
      <t>Định mức xây dựng CSDL đất đai không tính Mục 3.3 Bảng số 01.</t>
    </r>
  </si>
  <si>
    <t>Lập kế hoạch thi công chi tiết: xác định thời gian, địa điểm, khối lượng và nhân lực thực hiện của từng bước công việc; kế hoạch làm việc với các đơn vị có liên quan đến công tác xây dựng cơ sở dữ liệu điều tra, đánh giá, bảo vệ, cải tạo, phục hồi đất</t>
  </si>
  <si>
    <t>Chuẩn bị vật tư, thiết bị, dụng cụ, phần mềm cho công tác xây dựng cơ sở dữ liệu điều tra, đánh giá, bảo vệ, cải tạo, phục hồi đất. Chuẩn bị nhân lực, địa điểm làm việc</t>
  </si>
  <si>
    <t>Xây dựng dữ liệu thuộc tính điều tra, đánh giá, bảo vệ, cải tạo, phục hồi đất</t>
  </si>
  <si>
    <t>Lập mô hình chuyển đổi cơ sở dữ liệu điều tra, đánh giá, bảo vệ, cải tạo, phục hồi đất</t>
  </si>
  <si>
    <t>Chuyển đổi vào cơ sở dữ liệu điều tra, đánh giá, bảo vệ, cải tạo, phục hồi đất</t>
  </si>
  <si>
    <t>Xây dựng dữ liệu đất đai phi cấu trúc về điều tra, đánh giá, bảo vệ, cải tạo, phục hồi đất</t>
  </si>
  <si>
    <t>Quét các giấy tờ của bộ số liệu, tài liệu về kết quả điều tra, đánh giá, bảo vệ, cải tạo, phục hồi đất đưa vào cơ sở dữ liệu điều tra, đánh giá, bảo vệ, cải tạo, phục hồi đất. Chế độ quét của thiết bị được thiết lập theo hệ màu RGB với định dạng PDF, phiên bản 1.4 trở lên; độ phân giải tối thiểu: 200 dpi; tỷ lệ số hóa: 100%.</t>
  </si>
  <si>
    <t>Xử lý các tệp tin quét thành các tệp tin theo quy định về dữ liệu điều tra, đánh giá, bảo vệ, cải tạo, phục hồi đất phi cấu trúc; lưu trữ dưới định dạng tệp tin PDF (ở định dạng không chỉnh sửa được); chất lượng hình ảnh số phải sắc nét và rõ ràng, các hình ảnh được sắp xếp theo cùng một hướng, hình ảnh phải được quét vuông góc, không được cong vênh</t>
  </si>
  <si>
    <t>Đối soát, hoàn thiện dữ liệu và xây dựng siêu dữ liệu điều tra, đánh giá, bảo vệ, cải tạo, phục hồi đất</t>
  </si>
  <si>
    <t>Đối soát đảm bảo 100% thông tin trong cơ sở dữ liệu điều tra, đánh giá, bảo vệ, cải tạo, phục hồi đất tuân thủ theo đúng quy định về nội dung, cấu trúc, kiểu thông tin của cơ sở dữ liệu quốc gia về đất đai</t>
  </si>
  <si>
    <t>Xây dựng siêu dữ liệu điều tra, đánh giá, bảo vệ, cải tạo, phục hồi đất</t>
  </si>
  <si>
    <t>Xây dựng dữ liệu không gian điều tra, đánh giá, bảo vệ, cải tạo, phục hồi đất</t>
  </si>
  <si>
    <t>Chuẩn hóa các lớp đối tượng không gian điều tra, đánh giá, bảo vệ, cải tạo, phục hồi đất</t>
  </si>
  <si>
    <t>Nhập bổ sung các thông tin thuộc tính cho đối tượng không gian điều tra, đánh giá, bảo vệ, cải tạo, phục hồi đất còn thiếu (nếu có)</t>
  </si>
  <si>
    <t>Rà soát chuẩn hóa thông tin thuộc tính cho từng đối tượng không gian điều tra, đánh giá, bảo vệ, cải tạo, phục hồi đất</t>
  </si>
  <si>
    <t>Chuyển đổi dữ liệu không gian điều tra, đánh giá, bảo vệ, cải tạo, phục hồi đất</t>
  </si>
  <si>
    <t>Chuyển đổi các lớp dữ liệu không gian điều tra, đánh giá, bảo vệ, cải tạo, phục hồi đất từ tệp (file) bản đồ số vào cơ sở dữ liệu đất đai</t>
  </si>
  <si>
    <t>Rà soát dữ liệu không gian điều tra, đánh giá, bảo vệ, cải tạo, phục hồi đất để xử lý các lỗi dọc biên giữa các vùng kinh tế - xã hội</t>
  </si>
  <si>
    <t>Nhập dữ liệu thuộc tính điều tra, đánh giá , bảo vệ, cải tạo, phục hồi đất</t>
  </si>
  <si>
    <t>Xử lý các tệp tin quét thành các tệp tin theo quy định về dữ liệu điều tra, đánh giá , bảo vệ, cải tạo, phục hồi đất phi cấu trúc; lưu trữ dưới định dạng tệp tin PDF (ở định dạng không chỉnh sửa được); chất lượng hình ảnh số phải sắc nét và rõ ràng, các hình ảnh được sắp xếp theo cùng một hướng, hình ảnh phải được quét vuông góc, không được cong vênh</t>
  </si>
  <si>
    <t>Nhập thông tin mô tả của dữ liệu phi cấu trúc và tạo liên kết giữa dữ liệu phi cấu trúc về điều tra, đánh giá, bảo vệ, cải tạo, phục hồi đất với các đối tượng không gian</t>
  </si>
  <si>
    <t>Đối với các tài liệu dạng số mà không liên kết với các đối tượng không gian thì tạo danh mục tra cứu dữ liệu phi cấu trúc trong cơ sở dữ liệu điều tra, đánh giá, bảo vệ, cải tạo, phục hồi đất</t>
  </si>
  <si>
    <t>Nhập bổ sung các thông tin thuộc tính cho đối tượng không gian điều tra, đánh giá , bảo vệ, cải tạo, phục hồi đất còn thiếu (nếu có)</t>
  </si>
  <si>
    <t>Nhập thông tin từ tài liệu đã lựa chọn. Cụ thể theo từng loại thửa đất:</t>
  </si>
  <si>
    <t>Nhập thông tin từ tài liệu đã lựa chọn.</t>
  </si>
  <si>
    <t>Vận chuyển, bàn giao tài liệu cho đơn vị 
quản lý hồ sơ, tài liệu</t>
  </si>
  <si>
    <t>Công tác chuẩn bị; Xây dựng siêu dữ liệu thống kê, kiểm kê đất đai, tích hợp dữ liệu vào hệ thống (Bảng 33)</t>
  </si>
  <si>
    <t>Đây là nội dung tương ứng với Mục 3,2 (I).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</si>
  <si>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Nhập thông tin mô tả của dữ liệu phi cấu trúc và tạo liên kết 
giữa dữ liệu phi cấu trúc về thống kê, kiểm kê đất đai với các đối tượng không gian</t>
  </si>
  <si>
    <t>Nhóm 2 
(1KTV4 + 1KS3)</t>
  </si>
  <si>
    <r>
      <t>Quét giấy tờ pháp lý và xử lý tệp tin</t>
    </r>
    <r>
      <rPr>
        <i/>
        <sz val="12"/>
        <color theme="1"/>
        <rFont val="Times New Roman"/>
        <family val="1"/>
      </rPr>
      <t xml:space="preserve"> </t>
    </r>
  </si>
  <si>
    <t>Tạo danh mục tra cứu hồ sơ quét trong CSDL thống kê,
 kiểm kê đất đai</t>
  </si>
  <si>
    <t>Nội dung này tương ứng với mục 3(II). Sử dụng phương pháp so sánh và phân tích nội dung thực hiện giữa Thông tư số  05/2017/TT-BTNMT (Thông tư quy trình cũ) với Thông tư số 25/2024/TT-BTNMT (Thông tư quy trình mới) thì nội dung công việc là tương đồng nhau.
Sau khi tính thử, làm thử và sử dụng phương pháp so sánh, phân tích, thống kê, tổng hợp và kinh nghiệm với định mức đã thực hiện tại tỉnh Hưng Yên và các tỉnh khác tương tự trong điều kiện có thể so sánh được để tính toán thì định mức công được bổ sung 0.1 công so với định mức công cũ của Thông tư số 35/2017/TT-BTNMT do bao gồm cả "Tạo danh mục tra cứu hồ sơ quét trong CSDL thống kê, kiểm kê đất đai và "Đối với các tài liệu dạng số"</t>
  </si>
  <si>
    <t>Nội dung này tương ứng với mục 3(II). Sử dụng phương pháp so sánh và phân tích nội dung thực hiện giữa Thông tư số  05/2017/TT-BTNMT (Thông tư quy trình cũ) với Thông tư số 25/2024/TT-BTNMT (Thông tư quy trình mới) thì nội dung công việc là tương đồng nhau.
Sau khi tính thử, làm thử và sử dụng phương pháp so sánh, phân tích, thống kê, tổng hợp và kinh nghiệm với định mức đã thực hiện tại tỉnh Hưng Yên và các tỉnh khác tương tự trong điều kiện có thể so sánh được để tính toán thì định mức công không thay đổi so với định mức công cũ của Thông tư số 35/2017/TT-BTNMT</t>
  </si>
  <si>
    <t>Nhóm dữ liệu thống kê, kiểm kê đất đai cấp xã</t>
  </si>
  <si>
    <t>Nhóm dữ liệu kiểm kê đất đai chuyên đề</t>
  </si>
  <si>
    <t>Công tác chuẩn bị; Xây dựng siêu dữ liệu thống kê, kiểm kê đất đai; Phục vụ kiểm tra,Tích hợp dữ liệu vào hệ thống (Bảng 71)</t>
  </si>
  <si>
    <t>Nội dung này tương ứng với mục 3.2 (I).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</si>
  <si>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t>Nhóm dữ liệu thống kê, kiểm kê đất đai cấp tỉnh</t>
  </si>
  <si>
    <t>Đây là nội dung tương ứng với Mục 2.1 (I). Sử dụng phương pháp so sánh và phân tích nội dung thực hiện giữa Thông tư số  05/2017/TT-BTNMT (Thông tư quy trình cũ) với Thông tư số 25/2024/TT-BTNMT (Thông tư quy trình mới) thì nội dung công việc là tương đồng nhau. Sau khi tính thử, làm thử, định mức công không thay đổi so với định mức công cũ của Thông tư số 35/2017/TT-BTNMT</t>
  </si>
  <si>
    <t>Đây là nội dung tương ứng với Mục 2,2 (I). Sử dụng phương pháp so sánh và phân tích nội dung thực hiện giữa Thông tư số  05/2017/TT-BTNMT (Thông tư quy trình cũ) với Thông tư số 25/2024/TT-BTNMT (Thông tư quy trình mới) thì nội dung công việc là tương đồng nhau. Sau khi tính thử, làm thử, định mức công không thay đổi so với định mức công cũ của Thông tư số 35/2017/TT-BTNMT</t>
  </si>
  <si>
    <t>Đây là nội dung công việc mới quy định tại Thông tư số 25/2024/TT-BTNMT.
Sau khi tính thử, làm thử và sử dụng phương pháp so sánh, phân tích, thống kê, tổng hợp và kinh nghiệm đưa ra mức công việc 1 ngày Vận chuyển tài liệu thu thập đến địa điểm thực hiện số hóa Kỳ kiểm kê (năm thống kê). KS3 sử dụng cho việc lựa chọn sắp xếp tài liệu, KTV4 làm nhiệm vụ vận chuyển, hỗ trợ cho KS3</t>
  </si>
  <si>
    <t>Nội dung này tương ứng với mục 3 (II). Sử dụng phương pháp so sánh và phân tích nội dung thực hiện giữa Thông tư số  05/2017/TT-BTNMT (Thông tư quy trình cũ) với Thông tư số 25/2024/TT-BTNMT (Thông tư quy trình mới) thì nội dung công việc là tương đồng nhau, định mức công không thay đổi so với định mức công cũ của Thông tư số 35/2017/TT-BTNMT</t>
  </si>
  <si>
    <r>
      <t xml:space="preserve">Dữ liệu về quy hoạch sử dụng đất cấp </t>
    </r>
    <r>
      <rPr>
        <sz val="12"/>
        <color rgb="FFFF0000"/>
        <rFont val="Times New Roman"/>
        <family val="1"/>
      </rPr>
      <t>xã</t>
    </r>
  </si>
  <si>
    <r>
      <t xml:space="preserve">Dữ liệu về kế hoạch sử dụng đất cấp </t>
    </r>
    <r>
      <rPr>
        <sz val="12"/>
        <color rgb="FFFF0000"/>
        <rFont val="Times New Roman"/>
        <family val="1"/>
      </rPr>
      <t>xã</t>
    </r>
  </si>
  <si>
    <t>Công tác chuẩn bị; xây dựng siêu dữ liệu quy hoạch, kế hoạch sử dụng đất; kiểm tra, tích hợp dữ liệu vào hệ thống (Bảng90)</t>
  </si>
  <si>
    <t>Xây dựng dữ liệu không gian quy hoạch, kế hoạch sử dụng đất (bảng 92)</t>
  </si>
  <si>
    <t>Công tác chuẩn bị; xây dựng siêu dữ liệu quy hoạch, kế hoạch sử dụng đất; tích hợp dữ liệu vào hệ thống (Bảng109)</t>
  </si>
  <si>
    <t>Thu thập tài liệu, dữ liệu; rà soát, đánh giá, phân loại và sắp xếp tài liệu, dữ liệu; quét giấy tờ pháp lý và xử lý tệp tin; xây dựng dữ liệu thuộc tính quy hoạch, kế hoạch sử dụng đất; đối soát hoàn thiện dữ liệu quy hoạch, kế hoạch sử dụng đất (bảng110)</t>
  </si>
  <si>
    <t>Tính bằng 2 lần ở cấp xã</t>
  </si>
  <si>
    <t>Dữ liệu về quy hoạch sử dụng đất cấp tỉnh</t>
  </si>
  <si>
    <t>Dữ liệu về kế hoạch sử dụng đất cấp tỉnh</t>
  </si>
  <si>
    <t>Xây dựng dữ liệu không gian quy hoạch, kế hoạch sử dụng đất (bảng 111,112)</t>
  </si>
  <si>
    <t>Công tác chuẩn bị; thu thập tài liệu, dữ liệu; rà soát, đánh giá, phân loại và sắp xếp tài liệu, dữ liệu; quét giấy tờ pháp lý và xử lý tệp tin; xây dựng siêu dữ liệu giá đất; tích hợp dữ liệu vào hệ thống(Bảng128)</t>
  </si>
  <si>
    <t>Chuẩn bị nhân lực, địa điểm làm việc; Chuẩn bị vật tư, thiết bị, dụng cụ, phần mềm cho công tác xây dựng cơ sở dữ liệu giá đất.</t>
  </si>
  <si>
    <t>Nhập thông tin siêu dữ liệu giá đất</t>
  </si>
  <si>
    <t>Đây là nội dung công việc mới quy định tại Thông tư số 25/2024/TT-BTNMT. Sau khi tính thử, làm thử và sử dụng phương pháp so sánh, phân tích, thống kê, tổng hợp và kinh nghiệm đưa ra mức công việc 1 ngày Vận chuyển tài liệu thu thập đến địa điểm thực hiện số hóa Kỳ kiểm kê (năm thống kê). KS3 sử dụng cho việc lựa chọn sắp xếp tài liệu, KTV4 làm nhiệm vụ vận chuyển, hỗ trợ cho KS3</t>
  </si>
  <si>
    <t xml:space="preserve">Nhóm 2
(1 KTV4 + 1KS3)
</t>
  </si>
  <si>
    <t>Dữ liệu về bảng giá đất.</t>
  </si>
  <si>
    <t>Dữ liệu về giá thửa đất</t>
  </si>
  <si>
    <t>1.3.1</t>
  </si>
  <si>
    <t>1.3.1.1</t>
  </si>
  <si>
    <t>1.3.1.2</t>
  </si>
  <si>
    <t>1.3.1.3</t>
  </si>
  <si>
    <t>1.3.1.4</t>
  </si>
  <si>
    <t>Giá đất cụ thể</t>
  </si>
  <si>
    <t>Giá đất trúng đấu giá</t>
  </si>
  <si>
    <t>Giá đất trong hợp đồng chuyển nhượng quyền
 sử dụng đất</t>
  </si>
  <si>
    <t>Giá đất thu thập thông qua điều tra khảo sát, 
phiếu thu thập thông tin về thửa đất</t>
  </si>
  <si>
    <t>1.3.2</t>
  </si>
  <si>
    <t>Trường hợp địa phương đã ban hành bảng giá đất đến từng thửa đất thì thực hiện lập mô hình chuyển đổi và chuyển đổi dữ liệu vào cơ sở dữ liệu.</t>
  </si>
  <si>
    <t>1.3.2.1</t>
  </si>
  <si>
    <t>Lập mô hình chuyển đổi cấu trúc dữ liệu của bảng giá đấy đã được ban hành</t>
  </si>
  <si>
    <t>1.3.2.2</t>
  </si>
  <si>
    <t>Chuyển đổi cấu trúc dữ liệu thuộc tính giá đất</t>
  </si>
  <si>
    <t>1.3.2.3</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</si>
  <si>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định mức đã thực hiện trong điều kiện có thể so sánh được để tính toán thì định mức công tính ra tương đương với nội dung công việc "1.1.Dữ liệu về quyết định giá đất"</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</si>
  <si>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định mức đã thực hiện trong điều kiện có thể so sánh được để tính toán thì định mức công tính ra tương đương với nội dung công việc "1.3.Dữ liệu giá đất trúng đấu giá quyền sử dụng đất"</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</si>
  <si>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các nội dung của định mức đã thực hiện trong điều kiện có thể so sánh được để tính toán thì định mức công tính ra tương đương với nội dung công việc "2,1.Lập mô hình chuyển đổi cấu trúc dữ liệu của cơ sở dữ liệu địa chính đã xây dựng sang cấu trúc dữ liệu của cơ sở dữ liệu quốc gia về đất đai."</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</si>
  <si>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các nội dung của định mức đã thực hiện trong điều kiện có thể so sánh được để tính toán thì định mức công tính ra tương đương với nội dung công việc "1.5 Dữ liệu vị trí thửa đất, tên đường, phố hoặc tên đoạn đường, đoạn phố hoặc khu vực theo bảng giá đất, hệ số điều chỉnh giá đất (đối với thửa đất đã có Phiếu chuyển thông tin để xác định nghĩa vụ tài chính về đất đai)"</t>
  </si>
  <si>
    <t>Sử dụng phương pháp so sánh và phân tích nội dung thực hiện giữa Thông tư số  05/2017/TT-BTNMT (Thông tư quy trình cũ) với Thông tư số 25/2024/TT-BTNMT (Thông tư quy trình mới) thì đây là nội dung công việc mới.
Sau khi tính thử, làm thử và sử dụng phương pháp so sánh với các nội dung của định mức đã thực hiện trong điều kiện có thể so sánh được để tính toán thì định mức công tính ra tương đương với nội dung công việc "2,3.Chuyển đổi cấu trúc dữ liệu thuộc tính giá đất"</t>
  </si>
  <si>
    <t xml:space="preserve"> XÂY DỰNG CƠ SỞ DỮ LIỆU QUY HOẠCH, KẾ HOẠCH SỬ DỤNG ĐẤT CẤP XÃ CỦA CÁC KỲ TRƯỚC (TT25/2024/TT-BTNMT)</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</si>
</sst>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_(* \(#,##0.00\);_(* &quot;-&quot;??_);_(@_)"/>
    <numFmt numFmtId="164" formatCode="_-* #,##0.00_-;\-* #,##0.00_-;_-* &quot;-&quot;??_-;_-@_-"/>
    <numFmt numFmtId="165" formatCode="_-* #,##0_-;\-* #,##0_-;_-* &quot;-&quot;??_-;_-@_-"/>
    <numFmt numFmtId="166" formatCode="_-* #,##0.0000_-;\-* #,##0.0000_-;_-* &quot;-&quot;??_-;_-@_-"/>
    <numFmt numFmtId="167" formatCode="_-* #,##0.000_-;\-* #,##0.000_-;_-* &quot;-&quot;??_-;_-@_-"/>
    <numFmt numFmtId="168" formatCode="0.0000"/>
    <numFmt numFmtId="169" formatCode="0.0"/>
    <numFmt numFmtId="170" formatCode="0.000"/>
    <numFmt numFmtId="171" formatCode="#,##0.0000"/>
  </numFmts>
  <fonts count="25" x14ac:knownFonts="1">
    <font>
      <sz val="11"/>
      <color theme="1"/>
      <name val="Calibri"/>
      <family val="2"/>
      <scheme val="minor"/>
    </font>
    <font>
      <sz val="10"/>
      <name val="Arial"/>
      <family val="2"/>
    </font>
    <font>
      <sz val="12"/>
      <name val=".VnTime"/>
      <family val="2"/>
    </font>
    <font>
      <sz val="10"/>
      <name val="Arial"/>
    </font>
    <font>
      <sz val="12"/>
      <color theme="1"/>
      <name val="Calibri"/>
      <family val="2"/>
      <scheme val="minor"/>
    </font>
    <font>
      <sz val="8"/>
      <name val="Calibri"/>
      <family val="2"/>
      <scheme val="minor"/>
    </font>
    <font>
      <sz val="11"/>
      <color theme="1"/>
      <name val="Calibri"/>
      <family val="2"/>
      <scheme val="minor"/>
    </font>
    <font>
      <sz val="12"/>
      <color theme="1"/>
      <name val="Times New Roman"/>
      <family val="1"/>
    </font>
    <font>
      <b/>
      <sz val="12"/>
      <color theme="1"/>
      <name val="Times New Roman"/>
      <family val="1"/>
    </font>
    <font>
      <b/>
      <sz val="14"/>
      <color theme="1"/>
      <name val="Times New Roman"/>
      <family val="1"/>
    </font>
    <font>
      <b/>
      <sz val="11"/>
      <color theme="1"/>
      <name val="Calibri"/>
      <family val="2"/>
      <scheme val="minor"/>
    </font>
    <font>
      <b/>
      <sz val="13"/>
      <color theme="1"/>
      <name val="Times New Roman"/>
      <family val="1"/>
    </font>
    <font>
      <sz val="13"/>
      <color theme="1"/>
      <name val="Times New Roman"/>
      <family val="1"/>
    </font>
    <font>
      <i/>
      <sz val="13"/>
      <color theme="1"/>
      <name val="Times New Roman"/>
      <family val="1"/>
    </font>
    <font>
      <b/>
      <sz val="11"/>
      <color theme="1"/>
      <name val="Times New Roman"/>
      <family val="1"/>
    </font>
    <font>
      <sz val="11"/>
      <color theme="1"/>
      <name val="Times New Roman"/>
      <family val="1"/>
    </font>
    <font>
      <b/>
      <sz val="5"/>
      <color theme="1"/>
      <name val="Arial"/>
      <family val="2"/>
    </font>
    <font>
      <b/>
      <sz val="16"/>
      <color theme="1"/>
      <name val="Times New Roman"/>
      <family val="1"/>
    </font>
    <font>
      <sz val="12"/>
      <color theme="1"/>
      <name val="Arial"/>
      <family val="2"/>
    </font>
    <font>
      <i/>
      <sz val="12"/>
      <color theme="1"/>
      <name val="Times New Roman"/>
      <family val="1"/>
    </font>
    <font>
      <sz val="10"/>
      <color theme="1"/>
      <name val="Times New Roman"/>
      <family val="1"/>
    </font>
    <font>
      <b/>
      <u/>
      <sz val="14"/>
      <color theme="1"/>
      <name val="Times New Roman"/>
      <family val="1"/>
    </font>
    <font>
      <b/>
      <i/>
      <sz val="12"/>
      <color theme="1"/>
      <name val="Times New Roman"/>
      <family val="1"/>
    </font>
    <font>
      <sz val="12"/>
      <color rgb="FF000000"/>
      <name val="Times New Roman"/>
      <family val="1"/>
    </font>
    <font>
      <sz val="12"/>
      <color rgb="FFFF0000"/>
      <name val="Times New Roman"/>
      <family val="1"/>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8">
    <xf numFmtId="0" fontId="0" fillId="0" borderId="0"/>
    <xf numFmtId="0" fontId="1" fillId="0" borderId="0"/>
    <xf numFmtId="43" fontId="1" fillId="0" borderId="0" applyFont="0" applyFill="0" applyBorder="0" applyAlignment="0" applyProtection="0"/>
    <xf numFmtId="0" fontId="2" fillId="0" borderId="0"/>
    <xf numFmtId="0" fontId="3" fillId="0" borderId="0"/>
    <xf numFmtId="164" fontId="3" fillId="0" borderId="0" applyFont="0" applyFill="0" applyBorder="0" applyAlignment="0" applyProtection="0"/>
    <xf numFmtId="43" fontId="6" fillId="0" borderId="0" applyFont="0" applyFill="0" applyBorder="0" applyAlignment="0" applyProtection="0"/>
    <xf numFmtId="0" fontId="2" fillId="0" borderId="0"/>
  </cellStyleXfs>
  <cellXfs count="268">
    <xf numFmtId="0" fontId="0" fillId="0" borderId="0" xfId="0"/>
    <xf numFmtId="0" fontId="0" fillId="0" borderId="1" xfId="0" applyBorder="1"/>
    <xf numFmtId="0" fontId="7" fillId="0" borderId="1" xfId="0" applyFont="1" applyBorder="1" applyAlignment="1">
      <alignmen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right" vertical="center" wrapText="1"/>
    </xf>
    <xf numFmtId="4" fontId="12" fillId="0" borderId="1" xfId="0" applyNumberFormat="1" applyFont="1" applyBorder="1" applyAlignment="1">
      <alignment horizontal="right" vertical="center" wrapText="1"/>
    </xf>
    <xf numFmtId="2" fontId="12" fillId="0" borderId="1" xfId="0" applyNumberFormat="1" applyFont="1" applyBorder="1" applyAlignment="1">
      <alignment horizontal="right" vertical="center" wrapText="1"/>
    </xf>
    <xf numFmtId="0" fontId="12" fillId="0" borderId="1" xfId="0" applyFont="1" applyBorder="1" applyAlignment="1">
      <alignment horizontal="justify"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1"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8" fillId="0" borderId="1" xfId="0" applyFont="1" applyBorder="1" applyAlignment="1">
      <alignment horizontal="center" vertical="center" wrapText="1"/>
    </xf>
    <xf numFmtId="171" fontId="8" fillId="0" borderId="1" xfId="0" applyNumberFormat="1" applyFont="1" applyBorder="1" applyAlignment="1">
      <alignment horizontal="center" vertical="center" wrapText="1"/>
    </xf>
    <xf numFmtId="0" fontId="0" fillId="0" borderId="0" xfId="0" applyFont="1"/>
    <xf numFmtId="0" fontId="8" fillId="0" borderId="1" xfId="7" applyFont="1" applyBorder="1" applyAlignment="1">
      <alignment vertical="center" wrapText="1"/>
    </xf>
    <xf numFmtId="4" fontId="8" fillId="0" borderId="1" xfId="0" applyNumberFormat="1" applyFont="1" applyBorder="1" applyAlignment="1">
      <alignment vertical="center"/>
    </xf>
    <xf numFmtId="0" fontId="15" fillId="0" borderId="1" xfId="0" applyFont="1" applyBorder="1" applyAlignment="1">
      <alignment horizontal="center" vertical="center" wrapText="1"/>
    </xf>
    <xf numFmtId="0" fontId="7" fillId="0" borderId="1" xfId="0" applyFont="1" applyBorder="1" applyAlignment="1">
      <alignment horizontal="center" vertical="center" wrapText="1"/>
    </xf>
    <xf numFmtId="4" fontId="7" fillId="0" borderId="1" xfId="0" applyNumberFormat="1" applyFont="1" applyBorder="1" applyAlignment="1">
      <alignment horizontal="right" vertical="center" wrapText="1"/>
    </xf>
    <xf numFmtId="3" fontId="7" fillId="0" borderId="1" xfId="0" applyNumberFormat="1" applyFont="1" applyBorder="1" applyAlignment="1">
      <alignment vertical="center" wrapText="1"/>
    </xf>
    <xf numFmtId="0" fontId="8" fillId="0" borderId="1" xfId="0" applyFont="1" applyBorder="1" applyAlignment="1">
      <alignment vertical="center" wrapText="1"/>
    </xf>
    <xf numFmtId="4" fontId="7" fillId="0" borderId="1" xfId="0" applyNumberFormat="1" applyFont="1" applyBorder="1" applyAlignment="1">
      <alignment vertical="center"/>
    </xf>
    <xf numFmtId="0" fontId="15" fillId="0" borderId="1" xfId="0" quotePrefix="1" applyFont="1" applyBorder="1" applyAlignment="1">
      <alignment horizontal="center" vertical="center" wrapText="1"/>
    </xf>
    <xf numFmtId="0" fontId="15" fillId="0" borderId="1" xfId="0" quotePrefix="1" applyFont="1" applyBorder="1" applyAlignment="1">
      <alignment horizontal="center" vertical="center"/>
    </xf>
    <xf numFmtId="3" fontId="7" fillId="0" borderId="1" xfId="0" applyNumberFormat="1" applyFont="1" applyBorder="1" applyAlignment="1">
      <alignment vertical="center"/>
    </xf>
    <xf numFmtId="0" fontId="15" fillId="0" borderId="1" xfId="0" applyFont="1" applyBorder="1" applyAlignment="1">
      <alignment horizontal="center" vertical="center"/>
    </xf>
    <xf numFmtId="0" fontId="7" fillId="0" borderId="1" xfId="7" applyFont="1" applyBorder="1" applyAlignment="1">
      <alignment vertical="center" wrapText="1"/>
    </xf>
    <xf numFmtId="171" fontId="7" fillId="0" borderId="1" xfId="0" applyNumberFormat="1" applyFont="1" applyBorder="1" applyAlignment="1">
      <alignment vertical="center"/>
    </xf>
    <xf numFmtId="0" fontId="14" fillId="0" borderId="1" xfId="0" applyFont="1" applyBorder="1" applyAlignment="1">
      <alignment horizontal="center" vertical="center"/>
    </xf>
    <xf numFmtId="0" fontId="7" fillId="0" borderId="1" xfId="0" applyFont="1" applyBorder="1" applyAlignment="1">
      <alignment horizontal="left" vertical="center" wrapText="1"/>
    </xf>
    <xf numFmtId="4" fontId="7" fillId="0" borderId="1" xfId="0" applyNumberFormat="1" applyFont="1" applyBorder="1" applyAlignment="1">
      <alignment horizontal="center" vertical="center"/>
    </xf>
    <xf numFmtId="4" fontId="7" fillId="0" borderId="1" xfId="0" applyNumberFormat="1" applyFont="1" applyBorder="1" applyAlignment="1">
      <alignment horizontal="right" vertical="center"/>
    </xf>
    <xf numFmtId="0" fontId="7" fillId="0" borderId="1" xfId="0" applyFont="1" applyBorder="1" applyAlignment="1">
      <alignment wrapText="1"/>
    </xf>
    <xf numFmtId="4" fontId="7"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0" fontId="0" fillId="0" borderId="1" xfId="0" applyFont="1" applyBorder="1"/>
    <xf numFmtId="0" fontId="10" fillId="0" borderId="0" xfId="0" applyFont="1" applyFill="1"/>
    <xf numFmtId="0" fontId="1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71" fontId="8" fillId="0" borderId="1" xfId="0" applyNumberFormat="1" applyFont="1" applyFill="1" applyBorder="1" applyAlignment="1">
      <alignment horizontal="center" vertical="center" wrapText="1"/>
    </xf>
    <xf numFmtId="0" fontId="0" fillId="0" borderId="0" xfId="0" applyFont="1" applyFill="1"/>
    <xf numFmtId="0" fontId="8" fillId="0" borderId="1" xfId="7" applyFont="1" applyFill="1" applyBorder="1" applyAlignment="1">
      <alignment vertical="center" wrapText="1"/>
    </xf>
    <xf numFmtId="4" fontId="8" fillId="0" borderId="1" xfId="0" applyNumberFormat="1" applyFont="1" applyFill="1" applyBorder="1" applyAlignment="1">
      <alignment vertical="center"/>
    </xf>
    <xf numFmtId="4" fontId="8" fillId="0" borderId="1" xfId="0" applyNumberFormat="1" applyFont="1" applyFill="1" applyBorder="1" applyAlignment="1">
      <alignment horizontal="right" vertical="center" wrapText="1"/>
    </xf>
    <xf numFmtId="0" fontId="0" fillId="0" borderId="1" xfId="0" applyFont="1" applyFill="1" applyBorder="1"/>
    <xf numFmtId="0" fontId="15"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4" fontId="7" fillId="0" borderId="1" xfId="0" applyNumberFormat="1" applyFont="1" applyFill="1" applyBorder="1" applyAlignment="1">
      <alignment horizontal="right" vertical="center" wrapText="1"/>
    </xf>
    <xf numFmtId="3" fontId="7" fillId="0" borderId="1" xfId="0" applyNumberFormat="1" applyFont="1" applyFill="1" applyBorder="1" applyAlignment="1">
      <alignment vertical="center" wrapText="1"/>
    </xf>
    <xf numFmtId="0" fontId="8" fillId="0" borderId="1" xfId="0" applyFont="1" applyFill="1" applyBorder="1" applyAlignment="1">
      <alignment vertical="center" wrapText="1"/>
    </xf>
    <xf numFmtId="4" fontId="7" fillId="0" borderId="1" xfId="0" applyNumberFormat="1" applyFont="1" applyFill="1" applyBorder="1" applyAlignment="1">
      <alignment vertical="center"/>
    </xf>
    <xf numFmtId="0" fontId="15" fillId="0" borderId="1" xfId="0" quotePrefix="1" applyFont="1" applyFill="1" applyBorder="1" applyAlignment="1">
      <alignment horizontal="center" vertical="center" wrapText="1"/>
    </xf>
    <xf numFmtId="0" fontId="15" fillId="0" borderId="1" xfId="0" quotePrefix="1" applyFont="1" applyFill="1" applyBorder="1" applyAlignment="1">
      <alignment horizontal="center" vertical="center"/>
    </xf>
    <xf numFmtId="3" fontId="7" fillId="0" borderId="1" xfId="0" applyNumberFormat="1" applyFont="1" applyFill="1" applyBorder="1" applyAlignment="1">
      <alignment vertical="center"/>
    </xf>
    <xf numFmtId="0" fontId="15" fillId="0" borderId="1" xfId="0" applyFont="1" applyFill="1" applyBorder="1" applyAlignment="1">
      <alignment horizontal="center" vertical="center"/>
    </xf>
    <xf numFmtId="0" fontId="7" fillId="0" borderId="1" xfId="7" applyFont="1" applyFill="1" applyBorder="1" applyAlignment="1">
      <alignment vertical="center" wrapText="1"/>
    </xf>
    <xf numFmtId="171" fontId="7" fillId="0" borderId="1" xfId="0" applyNumberFormat="1" applyFont="1" applyFill="1" applyBorder="1" applyAlignment="1">
      <alignment vertical="center"/>
    </xf>
    <xf numFmtId="0" fontId="7" fillId="0" borderId="1" xfId="0" applyFont="1" applyFill="1" applyBorder="1" applyAlignment="1">
      <alignment horizontal="left" vertical="center" wrapText="1"/>
    </xf>
    <xf numFmtId="4" fontId="7" fillId="0" borderId="1" xfId="0" applyNumberFormat="1" applyFont="1" applyFill="1" applyBorder="1" applyAlignment="1">
      <alignment horizontal="center" vertical="center"/>
    </xf>
    <xf numFmtId="0" fontId="7" fillId="0" borderId="1" xfId="0" applyFont="1" applyFill="1" applyBorder="1" applyAlignment="1">
      <alignment wrapText="1"/>
    </xf>
    <xf numFmtId="4" fontId="7"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6" fillId="0" borderId="0" xfId="0" applyFont="1" applyFill="1"/>
    <xf numFmtId="170" fontId="7" fillId="0" borderId="1" xfId="0" applyNumberFormat="1" applyFont="1" applyFill="1" applyBorder="1" applyAlignment="1">
      <alignment horizontal="right" vertical="center" wrapText="1"/>
    </xf>
    <xf numFmtId="0" fontId="4" fillId="0" borderId="0" xfId="0" applyFont="1" applyFill="1"/>
    <xf numFmtId="0" fontId="7" fillId="0" borderId="0" xfId="0" applyFont="1" applyFill="1" applyAlignment="1">
      <alignment horizontal="center" vertical="center"/>
    </xf>
    <xf numFmtId="169" fontId="4" fillId="0" borderId="0" xfId="0" applyNumberFormat="1" applyFont="1" applyFill="1"/>
    <xf numFmtId="0" fontId="17" fillId="0" borderId="0" xfId="0" applyFont="1" applyFill="1" applyAlignment="1">
      <alignment horizontal="center" vertical="center" wrapText="1"/>
    </xf>
    <xf numFmtId="0" fontId="8" fillId="0" borderId="1" xfId="3" applyFont="1" applyFill="1" applyBorder="1" applyAlignment="1">
      <alignment horizontal="center" vertical="center" wrapText="1"/>
    </xf>
    <xf numFmtId="3" fontId="8" fillId="0" borderId="1" xfId="3" applyNumberFormat="1" applyFont="1" applyFill="1" applyBorder="1" applyAlignment="1">
      <alignment horizontal="center" vertical="center" wrapText="1"/>
    </xf>
    <xf numFmtId="0" fontId="7" fillId="0" borderId="0" xfId="0" applyFont="1" applyFill="1" applyAlignment="1">
      <alignment horizontal="left" vertical="center" wrapText="1"/>
    </xf>
    <xf numFmtId="0" fontId="8" fillId="0" borderId="2" xfId="3" applyFont="1" applyFill="1" applyBorder="1" applyAlignment="1">
      <alignment horizontal="center" vertical="center" wrapText="1"/>
    </xf>
    <xf numFmtId="0" fontId="8" fillId="0" borderId="2" xfId="0" applyFont="1" applyFill="1" applyBorder="1" applyAlignment="1">
      <alignment horizontal="justify" vertical="center"/>
    </xf>
    <xf numFmtId="0" fontId="8" fillId="0" borderId="2" xfId="3" applyFont="1" applyFill="1" applyBorder="1" applyAlignment="1">
      <alignment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justify" vertical="center" wrapText="1"/>
    </xf>
    <xf numFmtId="0" fontId="7" fillId="0" borderId="3" xfId="0" applyFont="1" applyFill="1" applyBorder="1" applyAlignment="1">
      <alignment horizontal="center" vertical="center" wrapText="1"/>
    </xf>
    <xf numFmtId="166" fontId="7" fillId="0" borderId="3" xfId="6" applyNumberFormat="1" applyFont="1" applyFill="1" applyBorder="1" applyAlignment="1">
      <alignment horizontal="right" vertical="center" wrapText="1"/>
    </xf>
    <xf numFmtId="0" fontId="7" fillId="0" borderId="3" xfId="0" applyFont="1" applyFill="1" applyBorder="1" applyAlignment="1">
      <alignment horizontal="left" vertical="center" wrapText="1"/>
    </xf>
    <xf numFmtId="167" fontId="7" fillId="0" borderId="3" xfId="6" applyNumberFormat="1" applyFont="1" applyFill="1" applyBorder="1" applyAlignment="1">
      <alignment horizontal="right" vertical="center" wrapText="1"/>
    </xf>
    <xf numFmtId="0" fontId="7" fillId="0" borderId="0" xfId="0" applyFont="1" applyFill="1" applyAlignment="1">
      <alignment horizontal="justify" vertical="justify" wrapText="1"/>
    </xf>
    <xf numFmtId="0" fontId="7" fillId="0" borderId="3" xfId="0" applyFont="1" applyFill="1" applyBorder="1" applyAlignment="1">
      <alignment horizontal="justify" vertical="center" wrapText="1"/>
    </xf>
    <xf numFmtId="167" fontId="8" fillId="0" borderId="3" xfId="6" applyNumberFormat="1" applyFont="1" applyFill="1" applyBorder="1" applyAlignment="1">
      <alignment horizontal="right"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justify" vertical="center" wrapText="1"/>
    </xf>
    <xf numFmtId="167" fontId="7" fillId="0" borderId="4" xfId="6" applyNumberFormat="1" applyFont="1" applyFill="1" applyBorder="1" applyAlignment="1">
      <alignment horizontal="right" vertical="center" wrapText="1"/>
    </xf>
    <xf numFmtId="0" fontId="7" fillId="0" borderId="1" xfId="0" applyFont="1" applyFill="1" applyBorder="1" applyAlignment="1">
      <alignment horizontal="justify" vertical="center" wrapText="1"/>
    </xf>
    <xf numFmtId="167" fontId="7" fillId="0" borderId="1" xfId="6" applyNumberFormat="1" applyFont="1" applyFill="1" applyBorder="1" applyAlignment="1">
      <alignment horizontal="right" vertical="center" wrapText="1"/>
    </xf>
    <xf numFmtId="0" fontId="7" fillId="0" borderId="8" xfId="0" applyFont="1" applyFill="1" applyBorder="1" applyAlignment="1">
      <alignment horizontal="center" vertical="center" wrapText="1"/>
    </xf>
    <xf numFmtId="0" fontId="7" fillId="0" borderId="8" xfId="0" applyFont="1" applyFill="1" applyBorder="1" applyAlignment="1">
      <alignment horizontal="justify" vertical="center" wrapText="1"/>
    </xf>
    <xf numFmtId="167" fontId="7" fillId="0" borderId="8" xfId="6" applyNumberFormat="1" applyFont="1" applyFill="1" applyBorder="1" applyAlignment="1">
      <alignment horizontal="right" vertical="center" wrapText="1"/>
    </xf>
    <xf numFmtId="0" fontId="8" fillId="0" borderId="3" xfId="0" applyFont="1" applyFill="1" applyBorder="1" applyAlignment="1">
      <alignment horizontal="center" vertical="center"/>
    </xf>
    <xf numFmtId="167" fontId="8" fillId="0" borderId="3" xfId="6" applyNumberFormat="1"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3" xfId="0" applyFont="1" applyFill="1" applyBorder="1" applyAlignment="1">
      <alignment horizontal="right" vertical="center" wrapText="1"/>
    </xf>
    <xf numFmtId="0" fontId="7" fillId="0" borderId="0" xfId="0" applyFont="1" applyFill="1" applyAlignment="1">
      <alignment horizontal="justify" vertical="top" wrapText="1"/>
    </xf>
    <xf numFmtId="167" fontId="7" fillId="0" borderId="3" xfId="0" applyNumberFormat="1" applyFont="1" applyFill="1" applyBorder="1" applyAlignment="1">
      <alignment horizontal="right" vertical="center" wrapText="1"/>
    </xf>
    <xf numFmtId="0" fontId="7" fillId="0" borderId="3" xfId="0" applyFont="1" applyFill="1" applyBorder="1" applyAlignment="1">
      <alignment horizontal="justify" vertical="center"/>
    </xf>
    <xf numFmtId="0" fontId="8" fillId="0" borderId="3" xfId="0" applyFont="1" applyFill="1" applyBorder="1" applyAlignment="1">
      <alignment vertical="center" wrapText="1"/>
    </xf>
    <xf numFmtId="0" fontId="7" fillId="0" borderId="3" xfId="0" applyFont="1" applyFill="1" applyBorder="1" applyAlignment="1">
      <alignment vertical="center" wrapText="1"/>
    </xf>
    <xf numFmtId="0" fontId="7" fillId="0" borderId="5" xfId="0" applyFont="1" applyFill="1" applyBorder="1" applyAlignment="1">
      <alignment horizontal="center" vertical="center"/>
    </xf>
    <xf numFmtId="0" fontId="7" fillId="0" borderId="5" xfId="0" applyFont="1" applyFill="1" applyBorder="1" applyAlignment="1">
      <alignment horizontal="justify"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right" vertical="center" wrapText="1"/>
    </xf>
    <xf numFmtId="0" fontId="19" fillId="0" borderId="3" xfId="4" applyFont="1" applyFill="1" applyBorder="1" applyAlignment="1">
      <alignment horizontal="center" vertical="center" wrapText="1"/>
    </xf>
    <xf numFmtId="0" fontId="19" fillId="0" borderId="3" xfId="4" applyFont="1" applyFill="1" applyBorder="1" applyAlignment="1">
      <alignment horizontal="right" vertical="center" wrapText="1"/>
    </xf>
    <xf numFmtId="0" fontId="7" fillId="0" borderId="3" xfId="4" applyFont="1" applyFill="1" applyBorder="1" applyAlignment="1">
      <alignment horizontal="center" vertical="center" wrapText="1"/>
    </xf>
    <xf numFmtId="0" fontId="7" fillId="0" borderId="3" xfId="4" applyFont="1" applyFill="1" applyBorder="1" applyAlignment="1">
      <alignment horizontal="right" vertical="center" wrapText="1"/>
    </xf>
    <xf numFmtId="0" fontId="9" fillId="0" borderId="1" xfId="0" applyFont="1" applyFill="1" applyBorder="1" applyAlignment="1">
      <alignment horizontal="center" vertical="center" wrapText="1"/>
    </xf>
    <xf numFmtId="0" fontId="6" fillId="0" borderId="0" xfId="0" applyFont="1" applyFill="1"/>
    <xf numFmtId="0" fontId="14" fillId="0" borderId="1" xfId="3" applyFont="1" applyFill="1" applyBorder="1" applyAlignment="1">
      <alignment horizontal="center" vertical="center" wrapText="1"/>
    </xf>
    <xf numFmtId="3" fontId="14" fillId="0" borderId="1" xfId="3" applyNumberFormat="1" applyFont="1" applyFill="1" applyBorder="1" applyAlignment="1">
      <alignment horizontal="center" vertical="center" wrapText="1"/>
    </xf>
    <xf numFmtId="0" fontId="6" fillId="0" borderId="1" xfId="0" applyFont="1" applyFill="1" applyBorder="1"/>
    <xf numFmtId="0" fontId="8" fillId="0" borderId="1" xfId="0" applyFont="1" applyFill="1" applyBorder="1" applyAlignment="1">
      <alignment horizontal="justify" vertical="center" wrapText="1"/>
    </xf>
    <xf numFmtId="166" fontId="7" fillId="0" borderId="1" xfId="6" applyNumberFormat="1" applyFont="1" applyFill="1" applyBorder="1" applyAlignment="1">
      <alignment horizontal="right" vertical="center" wrapText="1"/>
    </xf>
    <xf numFmtId="167" fontId="8" fillId="0" borderId="1" xfId="6" applyNumberFormat="1" applyFont="1" applyFill="1" applyBorder="1" applyAlignment="1">
      <alignment horizontal="right"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167" fontId="7" fillId="0" borderId="1" xfId="6" applyNumberFormat="1" applyFont="1" applyFill="1" applyBorder="1" applyAlignment="1">
      <alignment vertical="center"/>
    </xf>
    <xf numFmtId="0" fontId="8" fillId="0" borderId="1" xfId="0" applyFont="1" applyFill="1" applyBorder="1" applyAlignment="1">
      <alignment vertical="center"/>
    </xf>
    <xf numFmtId="0" fontId="7" fillId="0" borderId="1" xfId="0" applyFont="1" applyFill="1" applyBorder="1" applyAlignment="1">
      <alignment horizontal="right" vertical="center" wrapText="1"/>
    </xf>
    <xf numFmtId="164" fontId="7" fillId="0" borderId="1" xfId="6" applyNumberFormat="1" applyFont="1" applyFill="1" applyBorder="1" applyAlignment="1">
      <alignment horizontal="right" vertical="center" wrapText="1"/>
    </xf>
    <xf numFmtId="166" fontId="7" fillId="0" borderId="1" xfId="6" applyNumberFormat="1" applyFont="1" applyFill="1" applyBorder="1" applyAlignment="1">
      <alignment vertical="center" wrapText="1"/>
    </xf>
    <xf numFmtId="0" fontId="14" fillId="0" borderId="1" xfId="3" applyFont="1" applyFill="1" applyBorder="1" applyAlignment="1">
      <alignment vertical="center" wrapText="1"/>
    </xf>
    <xf numFmtId="167" fontId="7" fillId="0" borderId="1" xfId="6" applyNumberFormat="1" applyFont="1" applyFill="1" applyBorder="1" applyAlignment="1">
      <alignment vertical="center" wrapText="1"/>
    </xf>
    <xf numFmtId="0" fontId="8" fillId="0" borderId="1" xfId="0" applyFont="1" applyFill="1" applyBorder="1" applyAlignment="1">
      <alignment horizontal="left" vertical="center" wrapText="1"/>
    </xf>
    <xf numFmtId="170" fontId="8" fillId="0" borderId="1" xfId="0" applyNumberFormat="1" applyFont="1" applyFill="1" applyBorder="1" applyAlignment="1">
      <alignment horizontal="right" vertical="center" wrapText="1"/>
    </xf>
    <xf numFmtId="166" fontId="8" fillId="0" borderId="1" xfId="6" applyNumberFormat="1" applyFont="1" applyFill="1" applyBorder="1" applyAlignment="1">
      <alignment horizontal="right" vertical="center" wrapText="1"/>
    </xf>
    <xf numFmtId="170" fontId="7" fillId="0" borderId="1" xfId="0" applyNumberFormat="1" applyFont="1" applyFill="1" applyBorder="1" applyAlignment="1">
      <alignment vertical="center" wrapText="1"/>
    </xf>
    <xf numFmtId="0" fontId="8" fillId="0" borderId="1" xfId="0" applyFont="1" applyFill="1" applyBorder="1" applyAlignment="1">
      <alignment horizontal="left" vertical="center"/>
    </xf>
    <xf numFmtId="170" fontId="7" fillId="0" borderId="1" xfId="0" applyNumberFormat="1" applyFont="1" applyFill="1" applyBorder="1" applyAlignment="1">
      <alignment horizontal="center" vertical="center" wrapText="1"/>
    </xf>
    <xf numFmtId="166" fontId="7" fillId="0" borderId="1" xfId="6" applyNumberFormat="1" applyFont="1" applyFill="1" applyBorder="1" applyAlignment="1">
      <alignment vertical="center"/>
    </xf>
    <xf numFmtId="170" fontId="7" fillId="0" borderId="1" xfId="6" applyNumberFormat="1" applyFont="1" applyFill="1" applyBorder="1" applyAlignment="1">
      <alignment horizontal="center" vertical="center"/>
    </xf>
    <xf numFmtId="170" fontId="8" fillId="0" borderId="1" xfId="0" applyNumberFormat="1" applyFont="1" applyFill="1" applyBorder="1" applyAlignment="1">
      <alignment horizontal="center" vertical="center" wrapText="1"/>
    </xf>
    <xf numFmtId="167" fontId="7" fillId="0" borderId="1" xfId="0" applyNumberFormat="1" applyFont="1" applyFill="1" applyBorder="1" applyAlignment="1">
      <alignment horizontal="right" vertical="center" wrapText="1"/>
    </xf>
    <xf numFmtId="0" fontId="20" fillId="0" borderId="1" xfId="0" applyFont="1" applyFill="1" applyBorder="1" applyAlignment="1">
      <alignment horizontal="center" vertical="center" wrapText="1"/>
    </xf>
    <xf numFmtId="0" fontId="7" fillId="0" borderId="1" xfId="0" applyFont="1" applyFill="1" applyBorder="1" applyAlignment="1">
      <alignment horizontal="left" vertical="center"/>
    </xf>
    <xf numFmtId="167" fontId="7" fillId="0" borderId="1" xfId="0" applyNumberFormat="1" applyFont="1" applyFill="1" applyBorder="1" applyAlignment="1">
      <alignment horizontal="center" vertical="center" wrapText="1"/>
    </xf>
    <xf numFmtId="0" fontId="7" fillId="0" borderId="0" xfId="4" applyFont="1" applyFill="1" applyAlignment="1">
      <alignment vertical="center"/>
    </xf>
    <xf numFmtId="0" fontId="14" fillId="0" borderId="0" xfId="4" applyFont="1" applyFill="1" applyAlignment="1">
      <alignment vertical="center"/>
    </xf>
    <xf numFmtId="0" fontId="8" fillId="0" borderId="0" xfId="4" applyFont="1" applyFill="1" applyAlignment="1">
      <alignment vertical="center"/>
    </xf>
    <xf numFmtId="0" fontId="8" fillId="0" borderId="3" xfId="4" applyFont="1" applyFill="1" applyBorder="1" applyAlignment="1">
      <alignment horizontal="center" vertical="center" wrapText="1"/>
    </xf>
    <xf numFmtId="0" fontId="8" fillId="0" borderId="3" xfId="4" applyFont="1" applyFill="1" applyBorder="1" applyAlignment="1">
      <alignment horizontal="justify" vertical="center" wrapText="1"/>
    </xf>
    <xf numFmtId="0" fontId="8" fillId="0" borderId="3" xfId="4" applyFont="1" applyFill="1" applyBorder="1" applyAlignment="1">
      <alignment horizontal="right" vertical="center" wrapText="1"/>
    </xf>
    <xf numFmtId="0" fontId="7" fillId="0" borderId="3" xfId="4" applyFont="1" applyFill="1" applyBorder="1" applyAlignment="1">
      <alignment horizontal="justify" vertical="center" wrapText="1"/>
    </xf>
    <xf numFmtId="0" fontId="7" fillId="0" borderId="4" xfId="4" applyFont="1" applyFill="1" applyBorder="1" applyAlignment="1">
      <alignment horizontal="center" vertical="center" wrapText="1"/>
    </xf>
    <xf numFmtId="0" fontId="7" fillId="0" borderId="4" xfId="4" applyFont="1" applyFill="1" applyBorder="1" applyAlignment="1">
      <alignment horizontal="justify" vertical="center" wrapText="1"/>
    </xf>
    <xf numFmtId="0" fontId="7" fillId="0" borderId="4" xfId="4" applyFont="1" applyFill="1" applyBorder="1" applyAlignment="1">
      <alignment horizontal="right" vertical="center" wrapText="1"/>
    </xf>
    <xf numFmtId="0" fontId="7" fillId="0" borderId="1" xfId="4" applyFont="1" applyFill="1" applyBorder="1" applyAlignment="1">
      <alignment horizontal="center" vertical="center" wrapText="1"/>
    </xf>
    <xf numFmtId="0" fontId="7" fillId="0" borderId="1" xfId="4" applyFont="1" applyFill="1" applyBorder="1" applyAlignment="1">
      <alignment horizontal="justify" vertical="center" wrapText="1"/>
    </xf>
    <xf numFmtId="0" fontId="7" fillId="0" borderId="1" xfId="4" applyFont="1" applyFill="1" applyBorder="1" applyAlignment="1">
      <alignment horizontal="right" vertical="center" wrapText="1"/>
    </xf>
    <xf numFmtId="0" fontId="8" fillId="0" borderId="3" xfId="4" applyFont="1" applyFill="1" applyBorder="1" applyAlignment="1">
      <alignment vertical="center" wrapText="1"/>
    </xf>
    <xf numFmtId="0" fontId="8" fillId="0" borderId="3" xfId="4" applyFont="1" applyFill="1" applyBorder="1" applyAlignment="1">
      <alignment horizontal="center" vertical="center"/>
    </xf>
    <xf numFmtId="0" fontId="7" fillId="0" borderId="3" xfId="4" applyFont="1" applyFill="1" applyBorder="1" applyAlignment="1">
      <alignment horizontal="center" vertical="center"/>
    </xf>
    <xf numFmtId="0" fontId="19" fillId="0" borderId="3" xfId="4" applyFont="1" applyFill="1" applyBorder="1" applyAlignment="1">
      <alignment horizontal="center" vertical="center"/>
    </xf>
    <xf numFmtId="0" fontId="19" fillId="0" borderId="3" xfId="4" applyFont="1" applyFill="1" applyBorder="1" applyAlignment="1">
      <alignment horizontal="justify" vertical="center" wrapText="1"/>
    </xf>
    <xf numFmtId="0" fontId="19" fillId="0" borderId="0" xfId="4" applyFont="1" applyFill="1" applyAlignment="1">
      <alignment vertical="center"/>
    </xf>
    <xf numFmtId="0" fontId="8" fillId="0" borderId="3" xfId="4" applyFont="1" applyFill="1" applyBorder="1" applyAlignment="1">
      <alignment horizontal="right" vertical="center"/>
    </xf>
    <xf numFmtId="0" fontId="7" fillId="0" borderId="3" xfId="4" applyFont="1" applyFill="1" applyBorder="1" applyAlignment="1">
      <alignment horizontal="right" vertical="center"/>
    </xf>
    <xf numFmtId="0" fontId="7" fillId="0" borderId="0" xfId="4" applyFont="1" applyFill="1" applyAlignment="1">
      <alignment vertical="center" wrapText="1"/>
    </xf>
    <xf numFmtId="0" fontId="8" fillId="0" borderId="0" xfId="4" applyFont="1" applyFill="1" applyAlignment="1">
      <alignment horizontal="center" vertical="center"/>
    </xf>
    <xf numFmtId="0" fontId="7" fillId="0" borderId="0" xfId="4" applyFont="1" applyFill="1" applyAlignment="1">
      <alignment horizontal="center" vertical="center"/>
    </xf>
    <xf numFmtId="0" fontId="7" fillId="0" borderId="0" xfId="4" applyFont="1" applyFill="1" applyAlignment="1">
      <alignment horizontal="center" vertical="center" wrapText="1"/>
    </xf>
    <xf numFmtId="0" fontId="7" fillId="0" borderId="0" xfId="4" applyFont="1" applyFill="1" applyAlignment="1">
      <alignment horizontal="right" vertical="center" wrapText="1"/>
    </xf>
    <xf numFmtId="0" fontId="7" fillId="0" borderId="3" xfId="4" applyFont="1" applyFill="1" applyBorder="1" applyAlignment="1">
      <alignment vertical="center" wrapText="1"/>
    </xf>
    <xf numFmtId="0" fontId="7" fillId="0" borderId="3" xfId="4" applyFont="1" applyFill="1" applyBorder="1" applyAlignment="1">
      <alignment vertical="center"/>
    </xf>
    <xf numFmtId="0" fontId="7" fillId="0" borderId="3" xfId="4" applyFont="1" applyFill="1" applyBorder="1" applyAlignment="1">
      <alignment horizontal="left" vertical="center" wrapText="1"/>
    </xf>
    <xf numFmtId="0" fontId="7" fillId="0" borderId="5" xfId="4" applyFont="1" applyFill="1" applyBorder="1" applyAlignment="1">
      <alignment horizontal="center" vertical="center"/>
    </xf>
    <xf numFmtId="0" fontId="7" fillId="0" borderId="5" xfId="4" applyFont="1" applyFill="1" applyBorder="1" applyAlignment="1">
      <alignment horizontal="left" vertical="center" wrapText="1"/>
    </xf>
    <xf numFmtId="0" fontId="7" fillId="0" borderId="5" xfId="4" applyFont="1" applyFill="1" applyBorder="1" applyAlignment="1">
      <alignment horizontal="center" vertical="center" wrapText="1"/>
    </xf>
    <xf numFmtId="0" fontId="7" fillId="0" borderId="5" xfId="4" applyFont="1" applyFill="1" applyBorder="1" applyAlignment="1">
      <alignment vertical="center" wrapText="1"/>
    </xf>
    <xf numFmtId="0" fontId="21" fillId="0" borderId="0" xfId="4" applyFont="1" applyFill="1" applyAlignment="1">
      <alignment vertical="center"/>
    </xf>
    <xf numFmtId="0" fontId="8" fillId="0" borderId="0" xfId="3" applyFont="1" applyFill="1" applyAlignment="1">
      <alignment horizontal="center" vertical="center" wrapText="1"/>
    </xf>
    <xf numFmtId="0" fontId="22" fillId="0" borderId="0" xfId="4" applyFont="1" applyFill="1" applyAlignment="1">
      <alignment horizontal="left" vertical="center"/>
    </xf>
    <xf numFmtId="165" fontId="19" fillId="0" borderId="0" xfId="5" applyNumberFormat="1" applyFont="1" applyFill="1" applyBorder="1" applyAlignment="1">
      <alignment horizontal="center" vertical="center"/>
    </xf>
    <xf numFmtId="164" fontId="19" fillId="0" borderId="0" xfId="5" applyFont="1" applyFill="1" applyBorder="1" applyAlignment="1">
      <alignment horizontal="center" vertical="center"/>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7" fillId="0" borderId="0" xfId="0" applyFont="1"/>
    <xf numFmtId="0" fontId="7" fillId="0" borderId="0" xfId="0" applyFont="1" applyAlignment="1">
      <alignment wrapText="1"/>
    </xf>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horizontal="center" vertical="center"/>
    </xf>
    <xf numFmtId="0" fontId="7" fillId="0" borderId="11" xfId="0" applyFont="1" applyFill="1" applyBorder="1" applyAlignment="1">
      <alignment horizontal="center" vertical="center" wrapText="1"/>
    </xf>
    <xf numFmtId="0" fontId="8" fillId="0" borderId="12" xfId="0" applyFont="1" applyFill="1" applyBorder="1" applyAlignment="1">
      <alignment horizontal="left" vertical="center" wrapText="1"/>
    </xf>
    <xf numFmtId="0" fontId="7" fillId="0" borderId="1" xfId="0" applyFont="1" applyBorder="1" applyAlignment="1">
      <alignment vertical="center"/>
    </xf>
    <xf numFmtId="0" fontId="7" fillId="0" borderId="1" xfId="0" applyFont="1" applyBorder="1" applyAlignment="1">
      <alignment horizontal="justify" vertical="center" wrapText="1"/>
    </xf>
    <xf numFmtId="0" fontId="7" fillId="0" borderId="9"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7" fillId="0" borderId="12" xfId="0" applyFont="1" applyFill="1" applyBorder="1" applyAlignment="1">
      <alignment vertical="center"/>
    </xf>
    <xf numFmtId="166" fontId="7" fillId="0" borderId="12" xfId="6" applyNumberFormat="1" applyFont="1" applyFill="1" applyBorder="1" applyAlignment="1">
      <alignment horizontal="right" vertical="center" wrapText="1"/>
    </xf>
    <xf numFmtId="0" fontId="8" fillId="0" borderId="12" xfId="0" applyFont="1" applyFill="1" applyBorder="1" applyAlignment="1">
      <alignment horizontal="center" vertical="center"/>
    </xf>
    <xf numFmtId="0" fontId="7" fillId="0" borderId="1" xfId="0" applyFont="1" applyBorder="1"/>
    <xf numFmtId="0" fontId="8" fillId="0" borderId="12" xfId="0" applyFont="1" applyFill="1" applyBorder="1" applyAlignment="1">
      <alignment horizontal="justify" vertical="center" wrapText="1"/>
    </xf>
    <xf numFmtId="167" fontId="7" fillId="0" borderId="12" xfId="6" applyNumberFormat="1" applyFont="1" applyFill="1" applyBorder="1" applyAlignment="1">
      <alignment horizontal="right" vertical="center" wrapText="1"/>
    </xf>
    <xf numFmtId="0" fontId="6" fillId="0" borderId="12" xfId="0" applyFont="1" applyFill="1" applyBorder="1"/>
    <xf numFmtId="0" fontId="7" fillId="0" borderId="1" xfId="0" applyFont="1" applyFill="1" applyBorder="1" applyAlignment="1">
      <alignment horizontal="justify" vertical="top" wrapText="1"/>
    </xf>
    <xf numFmtId="0" fontId="7" fillId="0" borderId="1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7" fillId="0" borderId="4" xfId="0" applyFont="1" applyFill="1" applyBorder="1" applyAlignment="1">
      <alignment horizontal="right" vertical="center" wrapText="1"/>
    </xf>
    <xf numFmtId="0" fontId="8" fillId="0" borderId="4" xfId="0" applyFont="1" applyFill="1" applyBorder="1" applyAlignment="1">
      <alignment horizontal="center" vertical="center"/>
    </xf>
    <xf numFmtId="0" fontId="8" fillId="0" borderId="4" xfId="0" applyFont="1" applyFill="1" applyBorder="1" applyAlignment="1">
      <alignment horizontal="justify" vertical="center" wrapText="1"/>
    </xf>
    <xf numFmtId="167" fontId="7" fillId="0" borderId="14" xfId="0" applyNumberFormat="1" applyFont="1" applyFill="1" applyBorder="1" applyAlignment="1">
      <alignment horizontal="right" vertical="center" wrapText="1"/>
    </xf>
    <xf numFmtId="0" fontId="7" fillId="0" borderId="15" xfId="0" applyFont="1" applyFill="1" applyBorder="1" applyAlignment="1">
      <alignment horizontal="justify" vertical="top" wrapText="1"/>
    </xf>
    <xf numFmtId="0" fontId="7" fillId="0" borderId="8" xfId="0" applyFont="1" applyFill="1" applyBorder="1" applyAlignment="1">
      <alignment horizontal="right" vertical="center" wrapText="1"/>
    </xf>
    <xf numFmtId="0" fontId="7" fillId="0" borderId="1" xfId="0" applyFont="1" applyFill="1" applyBorder="1" applyAlignment="1">
      <alignment horizontal="justify" vertical="center"/>
    </xf>
    <xf numFmtId="167" fontId="8" fillId="0" borderId="1" xfId="6" applyNumberFormat="1" applyFont="1" applyFill="1" applyBorder="1" applyAlignment="1">
      <alignment horizontal="center" vertical="center" wrapText="1"/>
    </xf>
    <xf numFmtId="0" fontId="4" fillId="0" borderId="1" xfId="0" applyFont="1" applyFill="1" applyBorder="1"/>
    <xf numFmtId="0" fontId="8" fillId="0" borderId="8" xfId="0"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8" xfId="0" applyFont="1" applyFill="1" applyBorder="1" applyAlignment="1">
      <alignment horizontal="justify" vertical="center" wrapText="1"/>
    </xf>
    <xf numFmtId="0" fontId="8" fillId="0" borderId="8"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right" vertical="center" wrapText="1"/>
    </xf>
    <xf numFmtId="0" fontId="23" fillId="0" borderId="1" xfId="0" applyFont="1" applyBorder="1" applyAlignment="1">
      <alignment vertical="center" wrapText="1"/>
    </xf>
    <xf numFmtId="0" fontId="7" fillId="0" borderId="4" xfId="4" applyFont="1" applyFill="1" applyBorder="1" applyAlignment="1">
      <alignment horizontal="center" vertical="center"/>
    </xf>
    <xf numFmtId="0" fontId="7" fillId="0" borderId="8" xfId="4" applyFont="1" applyFill="1" applyBorder="1" applyAlignment="1">
      <alignment horizontal="center" vertical="center" wrapText="1"/>
    </xf>
    <xf numFmtId="0" fontId="7" fillId="0" borderId="8" xfId="4" applyFont="1" applyFill="1" applyBorder="1" applyAlignment="1">
      <alignment horizontal="right" vertical="center" wrapText="1"/>
    </xf>
    <xf numFmtId="0" fontId="7" fillId="0" borderId="1" xfId="4" applyFont="1" applyFill="1" applyBorder="1" applyAlignment="1">
      <alignment horizontal="center" vertical="center"/>
    </xf>
    <xf numFmtId="0" fontId="7" fillId="0" borderId="1" xfId="4" applyFont="1" applyFill="1" applyBorder="1" applyAlignment="1">
      <alignment vertical="center" wrapText="1"/>
    </xf>
    <xf numFmtId="0" fontId="7" fillId="0" borderId="1" xfId="4" applyFont="1" applyFill="1" applyBorder="1" applyAlignment="1">
      <alignment vertical="center"/>
    </xf>
    <xf numFmtId="0" fontId="7" fillId="0" borderId="16" xfId="0" applyFont="1" applyFill="1" applyBorder="1" applyAlignment="1">
      <alignment vertical="top" wrapText="1"/>
    </xf>
    <xf numFmtId="0" fontId="18" fillId="0" borderId="1" xfId="0" applyFont="1" applyFill="1" applyBorder="1" applyAlignment="1">
      <alignment horizontal="left" vertical="center" wrapText="1"/>
    </xf>
    <xf numFmtId="0" fontId="19" fillId="0" borderId="1" xfId="4" applyFont="1" applyFill="1" applyBorder="1" applyAlignment="1">
      <alignment horizontal="center" vertical="center" wrapText="1"/>
    </xf>
    <xf numFmtId="168" fontId="19" fillId="0" borderId="1" xfId="4" applyNumberFormat="1" applyFont="1" applyFill="1" applyBorder="1" applyAlignment="1">
      <alignment horizontal="right" vertical="center" wrapText="1"/>
    </xf>
    <xf numFmtId="0" fontId="19" fillId="0" borderId="1" xfId="4" applyFont="1" applyFill="1" applyBorder="1" applyAlignment="1">
      <alignment horizontal="right" vertical="center" wrapText="1"/>
    </xf>
    <xf numFmtId="0" fontId="8" fillId="0" borderId="3" xfId="4" applyFont="1" applyFill="1" applyBorder="1" applyAlignment="1">
      <alignment horizontal="left" vertical="center" wrapText="1"/>
    </xf>
    <xf numFmtId="0" fontId="19" fillId="0" borderId="0" xfId="4" applyFont="1" applyFill="1" applyAlignment="1">
      <alignment horizontal="justify" vertical="center"/>
    </xf>
    <xf numFmtId="0" fontId="22" fillId="0" borderId="0" xfId="4" applyFont="1" applyFill="1" applyAlignment="1">
      <alignment horizontal="justify" vertical="center"/>
    </xf>
    <xf numFmtId="0" fontId="9" fillId="0" borderId="6" xfId="3" applyFont="1" applyFill="1" applyBorder="1" applyAlignment="1">
      <alignment horizontal="center" vertical="center" wrapText="1"/>
    </xf>
    <xf numFmtId="0" fontId="9" fillId="0" borderId="7" xfId="3" applyFont="1" applyFill="1" applyBorder="1" applyAlignment="1">
      <alignment horizontal="center" vertical="center" wrapText="1"/>
    </xf>
    <xf numFmtId="0" fontId="8" fillId="0" borderId="2" xfId="3" applyFont="1" applyFill="1" applyBorder="1" applyAlignment="1">
      <alignment vertical="center" wrapText="1"/>
    </xf>
    <xf numFmtId="0" fontId="7" fillId="0" borderId="3" xfId="4" applyFont="1" applyFill="1" applyBorder="1" applyAlignment="1">
      <alignment horizontal="left" vertical="center" wrapText="1"/>
    </xf>
    <xf numFmtId="0" fontId="22" fillId="0" borderId="0" xfId="3" applyFont="1" applyFill="1" applyAlignment="1">
      <alignment vertical="center" wrapText="1"/>
    </xf>
    <xf numFmtId="0" fontId="8" fillId="0" borderId="3" xfId="4" applyFont="1" applyFill="1" applyBorder="1" applyAlignment="1">
      <alignment horizontal="justify" vertical="center"/>
    </xf>
    <xf numFmtId="0" fontId="7" fillId="0" borderId="3" xfId="4" applyFont="1" applyFill="1" applyBorder="1" applyAlignment="1">
      <alignment horizontal="justify" vertical="center"/>
    </xf>
    <xf numFmtId="0" fontId="8" fillId="0" borderId="3" xfId="4" applyFont="1" applyFill="1" applyBorder="1" applyAlignment="1">
      <alignment horizontal="justify" vertical="center" wrapText="1"/>
    </xf>
    <xf numFmtId="0" fontId="8" fillId="0" borderId="1" xfId="0" applyFont="1" applyFill="1" applyBorder="1" applyAlignment="1">
      <alignment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8" fillId="0" borderId="9" xfId="0" applyFont="1" applyFill="1" applyBorder="1" applyAlignment="1">
      <alignment horizontal="justify" vertical="center"/>
    </xf>
    <xf numFmtId="0" fontId="8" fillId="0" borderId="10" xfId="0" applyFont="1" applyFill="1" applyBorder="1" applyAlignment="1">
      <alignment horizontal="justify" vertical="center"/>
    </xf>
    <xf numFmtId="0" fontId="8" fillId="0" borderId="11" xfId="0" applyFont="1" applyFill="1" applyBorder="1" applyAlignment="1">
      <alignment horizontal="justify" vertical="center"/>
    </xf>
    <xf numFmtId="0" fontId="8" fillId="0" borderId="9" xfId="0" applyFont="1" applyFill="1" applyBorder="1" applyAlignment="1">
      <alignment horizontal="left" vertical="center"/>
    </xf>
    <xf numFmtId="0" fontId="8" fillId="0" borderId="10" xfId="0" applyFont="1" applyFill="1" applyBorder="1" applyAlignment="1">
      <alignment horizontal="left" vertical="center"/>
    </xf>
    <xf numFmtId="0" fontId="8" fillId="0" borderId="11" xfId="0" applyFont="1" applyFill="1" applyBorder="1" applyAlignment="1">
      <alignment horizontal="left" vertical="center"/>
    </xf>
    <xf numFmtId="0" fontId="8" fillId="0" borderId="1" xfId="0" applyFont="1" applyFill="1" applyBorder="1" applyAlignment="1">
      <alignment horizontal="justify" vertical="center"/>
    </xf>
    <xf numFmtId="0" fontId="8" fillId="0" borderId="9" xfId="0" applyFont="1" applyFill="1" applyBorder="1" applyAlignment="1">
      <alignment vertical="center" wrapText="1"/>
    </xf>
    <xf numFmtId="0" fontId="8" fillId="0" borderId="10" xfId="0" applyFont="1" applyFill="1" applyBorder="1" applyAlignment="1">
      <alignment vertical="center" wrapText="1"/>
    </xf>
    <xf numFmtId="0" fontId="8" fillId="0" borderId="11" xfId="0" applyFont="1" applyFill="1" applyBorder="1" applyAlignment="1">
      <alignment vertical="center" wrapText="1"/>
    </xf>
    <xf numFmtId="0" fontId="9" fillId="0" borderId="1" xfId="3"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8" fillId="0" borderId="1" xfId="3" applyFont="1" applyFill="1" applyBorder="1" applyAlignment="1">
      <alignment horizontal="left" vertical="center" wrapText="1"/>
    </xf>
    <xf numFmtId="0" fontId="8" fillId="0" borderId="6" xfId="3" applyFont="1" applyFill="1" applyBorder="1" applyAlignment="1">
      <alignment horizontal="center" vertical="center" wrapText="1"/>
    </xf>
    <xf numFmtId="0" fontId="8" fillId="0" borderId="7" xfId="3" applyFont="1" applyFill="1" applyBorder="1" applyAlignment="1">
      <alignment horizontal="center" vertical="center" wrapText="1"/>
    </xf>
    <xf numFmtId="0" fontId="11" fillId="0" borderId="1" xfId="0" applyFont="1" applyBorder="1" applyAlignment="1">
      <alignment horizontal="center" vertical="center" wrapText="1"/>
    </xf>
  </cellXfs>
  <cellStyles count="8">
    <cellStyle name="Comma" xfId="6" builtinId="3"/>
    <cellStyle name="Comma 2" xfId="2"/>
    <cellStyle name="Comma 3" xfId="5"/>
    <cellStyle name="Normal" xfId="0" builtinId="0"/>
    <cellStyle name="Normal 2" xfId="1"/>
    <cellStyle name="Normal 3" xfId="4"/>
    <cellStyle name="Normal 3_DM_CSDLDC_09-10-12" xfId="7"/>
    <cellStyle name="Normal_Chi phi Lao dong CN"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130"/>
  <sheetViews>
    <sheetView zoomScale="90" zoomScaleNormal="90" workbookViewId="0">
      <pane ySplit="1" topLeftCell="A73" activePane="bottomLeft" state="frozen"/>
      <selection pane="bottomLeft" activeCell="G113" sqref="G113"/>
    </sheetView>
  </sheetViews>
  <sheetFormatPr defaultColWidth="9.140625" defaultRowHeight="15.75" x14ac:dyDescent="0.25"/>
  <cols>
    <col min="1" max="1" width="6.140625" style="167" customWidth="1"/>
    <col min="2" max="2" width="39.42578125" style="144" customWidth="1"/>
    <col min="3" max="3" width="8.5703125" style="167" customWidth="1"/>
    <col min="4" max="4" width="13.85546875" style="165" customWidth="1"/>
    <col min="5" max="5" width="12.140625" style="144" customWidth="1"/>
    <col min="6" max="6" width="10.28515625" style="144" customWidth="1"/>
    <col min="7" max="7" width="42" style="144" customWidth="1"/>
    <col min="8" max="8" width="12" style="144" customWidth="1"/>
    <col min="9" max="9" width="10.85546875" style="144" customWidth="1"/>
    <col min="10" max="10" width="14.42578125" style="144" customWidth="1"/>
    <col min="11" max="11" width="92.42578125" style="76" customWidth="1"/>
    <col min="12" max="13" width="39.7109375" style="144" customWidth="1"/>
    <col min="14" max="245" width="9.140625" style="144"/>
    <col min="246" max="246" width="6.140625" style="144" customWidth="1"/>
    <col min="247" max="247" width="39.42578125" style="144" customWidth="1"/>
    <col min="248" max="248" width="8.5703125" style="144" customWidth="1"/>
    <col min="249" max="249" width="12.28515625" style="144" customWidth="1"/>
    <col min="250" max="250" width="10.7109375" style="144" customWidth="1"/>
    <col min="251" max="251" width="11.7109375" style="144" customWidth="1"/>
    <col min="252" max="252" width="12.42578125" style="144" customWidth="1"/>
    <col min="253" max="253" width="9.7109375" style="144" customWidth="1"/>
    <col min="254" max="501" width="9.140625" style="144"/>
    <col min="502" max="502" width="6.140625" style="144" customWidth="1"/>
    <col min="503" max="503" width="39.42578125" style="144" customWidth="1"/>
    <col min="504" max="504" width="8.5703125" style="144" customWidth="1"/>
    <col min="505" max="505" width="12.28515625" style="144" customWidth="1"/>
    <col min="506" max="506" width="10.7109375" style="144" customWidth="1"/>
    <col min="507" max="507" width="11.7109375" style="144" customWidth="1"/>
    <col min="508" max="508" width="12.42578125" style="144" customWidth="1"/>
    <col min="509" max="509" width="9.7109375" style="144" customWidth="1"/>
    <col min="510" max="757" width="9.140625" style="144"/>
    <col min="758" max="758" width="6.140625" style="144" customWidth="1"/>
    <col min="759" max="759" width="39.42578125" style="144" customWidth="1"/>
    <col min="760" max="760" width="8.5703125" style="144" customWidth="1"/>
    <col min="761" max="761" width="12.28515625" style="144" customWidth="1"/>
    <col min="762" max="762" width="10.7109375" style="144" customWidth="1"/>
    <col min="763" max="763" width="11.7109375" style="144" customWidth="1"/>
    <col min="764" max="764" width="12.42578125" style="144" customWidth="1"/>
    <col min="765" max="765" width="9.7109375" style="144" customWidth="1"/>
    <col min="766" max="1013" width="9.140625" style="144"/>
    <col min="1014" max="1014" width="6.140625" style="144" customWidth="1"/>
    <col min="1015" max="1015" width="39.42578125" style="144" customWidth="1"/>
    <col min="1016" max="1016" width="8.5703125" style="144" customWidth="1"/>
    <col min="1017" max="1017" width="12.28515625" style="144" customWidth="1"/>
    <col min="1018" max="1018" width="10.7109375" style="144" customWidth="1"/>
    <col min="1019" max="1019" width="11.7109375" style="144" customWidth="1"/>
    <col min="1020" max="1020" width="12.42578125" style="144" customWidth="1"/>
    <col min="1021" max="1021" width="9.7109375" style="144" customWidth="1"/>
    <col min="1022" max="1269" width="9.140625" style="144"/>
    <col min="1270" max="1270" width="6.140625" style="144" customWidth="1"/>
    <col min="1271" max="1271" width="39.42578125" style="144" customWidth="1"/>
    <col min="1272" max="1272" width="8.5703125" style="144" customWidth="1"/>
    <col min="1273" max="1273" width="12.28515625" style="144" customWidth="1"/>
    <col min="1274" max="1274" width="10.7109375" style="144" customWidth="1"/>
    <col min="1275" max="1275" width="11.7109375" style="144" customWidth="1"/>
    <col min="1276" max="1276" width="12.42578125" style="144" customWidth="1"/>
    <col min="1277" max="1277" width="9.7109375" style="144" customWidth="1"/>
    <col min="1278" max="1525" width="9.140625" style="144"/>
    <col min="1526" max="1526" width="6.140625" style="144" customWidth="1"/>
    <col min="1527" max="1527" width="39.42578125" style="144" customWidth="1"/>
    <col min="1528" max="1528" width="8.5703125" style="144" customWidth="1"/>
    <col min="1529" max="1529" width="12.28515625" style="144" customWidth="1"/>
    <col min="1530" max="1530" width="10.7109375" style="144" customWidth="1"/>
    <col min="1531" max="1531" width="11.7109375" style="144" customWidth="1"/>
    <col min="1532" max="1532" width="12.42578125" style="144" customWidth="1"/>
    <col min="1533" max="1533" width="9.7109375" style="144" customWidth="1"/>
    <col min="1534" max="1781" width="9.140625" style="144"/>
    <col min="1782" max="1782" width="6.140625" style="144" customWidth="1"/>
    <col min="1783" max="1783" width="39.42578125" style="144" customWidth="1"/>
    <col min="1784" max="1784" width="8.5703125" style="144" customWidth="1"/>
    <col min="1785" max="1785" width="12.28515625" style="144" customWidth="1"/>
    <col min="1786" max="1786" width="10.7109375" style="144" customWidth="1"/>
    <col min="1787" max="1787" width="11.7109375" style="144" customWidth="1"/>
    <col min="1788" max="1788" width="12.42578125" style="144" customWidth="1"/>
    <col min="1789" max="1789" width="9.7109375" style="144" customWidth="1"/>
    <col min="1790" max="2037" width="9.140625" style="144"/>
    <col min="2038" max="2038" width="6.140625" style="144" customWidth="1"/>
    <col min="2039" max="2039" width="39.42578125" style="144" customWidth="1"/>
    <col min="2040" max="2040" width="8.5703125" style="144" customWidth="1"/>
    <col min="2041" max="2041" width="12.28515625" style="144" customWidth="1"/>
    <col min="2042" max="2042" width="10.7109375" style="144" customWidth="1"/>
    <col min="2043" max="2043" width="11.7109375" style="144" customWidth="1"/>
    <col min="2044" max="2044" width="12.42578125" style="144" customWidth="1"/>
    <col min="2045" max="2045" width="9.7109375" style="144" customWidth="1"/>
    <col min="2046" max="2293" width="9.140625" style="144"/>
    <col min="2294" max="2294" width="6.140625" style="144" customWidth="1"/>
    <col min="2295" max="2295" width="39.42578125" style="144" customWidth="1"/>
    <col min="2296" max="2296" width="8.5703125" style="144" customWidth="1"/>
    <col min="2297" max="2297" width="12.28515625" style="144" customWidth="1"/>
    <col min="2298" max="2298" width="10.7109375" style="144" customWidth="1"/>
    <col min="2299" max="2299" width="11.7109375" style="144" customWidth="1"/>
    <col min="2300" max="2300" width="12.42578125" style="144" customWidth="1"/>
    <col min="2301" max="2301" width="9.7109375" style="144" customWidth="1"/>
    <col min="2302" max="2549" width="9.140625" style="144"/>
    <col min="2550" max="2550" width="6.140625" style="144" customWidth="1"/>
    <col min="2551" max="2551" width="39.42578125" style="144" customWidth="1"/>
    <col min="2552" max="2552" width="8.5703125" style="144" customWidth="1"/>
    <col min="2553" max="2553" width="12.28515625" style="144" customWidth="1"/>
    <col min="2554" max="2554" width="10.7109375" style="144" customWidth="1"/>
    <col min="2555" max="2555" width="11.7109375" style="144" customWidth="1"/>
    <col min="2556" max="2556" width="12.42578125" style="144" customWidth="1"/>
    <col min="2557" max="2557" width="9.7109375" style="144" customWidth="1"/>
    <col min="2558" max="2805" width="9.140625" style="144"/>
    <col min="2806" max="2806" width="6.140625" style="144" customWidth="1"/>
    <col min="2807" max="2807" width="39.42578125" style="144" customWidth="1"/>
    <col min="2808" max="2808" width="8.5703125" style="144" customWidth="1"/>
    <col min="2809" max="2809" width="12.28515625" style="144" customWidth="1"/>
    <col min="2810" max="2810" width="10.7109375" style="144" customWidth="1"/>
    <col min="2811" max="2811" width="11.7109375" style="144" customWidth="1"/>
    <col min="2812" max="2812" width="12.42578125" style="144" customWidth="1"/>
    <col min="2813" max="2813" width="9.7109375" style="144" customWidth="1"/>
    <col min="2814" max="3061" width="9.140625" style="144"/>
    <col min="3062" max="3062" width="6.140625" style="144" customWidth="1"/>
    <col min="3063" max="3063" width="39.42578125" style="144" customWidth="1"/>
    <col min="3064" max="3064" width="8.5703125" style="144" customWidth="1"/>
    <col min="3065" max="3065" width="12.28515625" style="144" customWidth="1"/>
    <col min="3066" max="3066" width="10.7109375" style="144" customWidth="1"/>
    <col min="3067" max="3067" width="11.7109375" style="144" customWidth="1"/>
    <col min="3068" max="3068" width="12.42578125" style="144" customWidth="1"/>
    <col min="3069" max="3069" width="9.7109375" style="144" customWidth="1"/>
    <col min="3070" max="3317" width="9.140625" style="144"/>
    <col min="3318" max="3318" width="6.140625" style="144" customWidth="1"/>
    <col min="3319" max="3319" width="39.42578125" style="144" customWidth="1"/>
    <col min="3320" max="3320" width="8.5703125" style="144" customWidth="1"/>
    <col min="3321" max="3321" width="12.28515625" style="144" customWidth="1"/>
    <col min="3322" max="3322" width="10.7109375" style="144" customWidth="1"/>
    <col min="3323" max="3323" width="11.7109375" style="144" customWidth="1"/>
    <col min="3324" max="3324" width="12.42578125" style="144" customWidth="1"/>
    <col min="3325" max="3325" width="9.7109375" style="144" customWidth="1"/>
    <col min="3326" max="3573" width="9.140625" style="144"/>
    <col min="3574" max="3574" width="6.140625" style="144" customWidth="1"/>
    <col min="3575" max="3575" width="39.42578125" style="144" customWidth="1"/>
    <col min="3576" max="3576" width="8.5703125" style="144" customWidth="1"/>
    <col min="3577" max="3577" width="12.28515625" style="144" customWidth="1"/>
    <col min="3578" max="3578" width="10.7109375" style="144" customWidth="1"/>
    <col min="3579" max="3579" width="11.7109375" style="144" customWidth="1"/>
    <col min="3580" max="3580" width="12.42578125" style="144" customWidth="1"/>
    <col min="3581" max="3581" width="9.7109375" style="144" customWidth="1"/>
    <col min="3582" max="3829" width="9.140625" style="144"/>
    <col min="3830" max="3830" width="6.140625" style="144" customWidth="1"/>
    <col min="3831" max="3831" width="39.42578125" style="144" customWidth="1"/>
    <col min="3832" max="3832" width="8.5703125" style="144" customWidth="1"/>
    <col min="3833" max="3833" width="12.28515625" style="144" customWidth="1"/>
    <col min="3834" max="3834" width="10.7109375" style="144" customWidth="1"/>
    <col min="3835" max="3835" width="11.7109375" style="144" customWidth="1"/>
    <col min="3836" max="3836" width="12.42578125" style="144" customWidth="1"/>
    <col min="3837" max="3837" width="9.7109375" style="144" customWidth="1"/>
    <col min="3838" max="4085" width="9.140625" style="144"/>
    <col min="4086" max="4086" width="6.140625" style="144" customWidth="1"/>
    <col min="4087" max="4087" width="39.42578125" style="144" customWidth="1"/>
    <col min="4088" max="4088" width="8.5703125" style="144" customWidth="1"/>
    <col min="4089" max="4089" width="12.28515625" style="144" customWidth="1"/>
    <col min="4090" max="4090" width="10.7109375" style="144" customWidth="1"/>
    <col min="4091" max="4091" width="11.7109375" style="144" customWidth="1"/>
    <col min="4092" max="4092" width="12.42578125" style="144" customWidth="1"/>
    <col min="4093" max="4093" width="9.7109375" style="144" customWidth="1"/>
    <col min="4094" max="4341" width="9.140625" style="144"/>
    <col min="4342" max="4342" width="6.140625" style="144" customWidth="1"/>
    <col min="4343" max="4343" width="39.42578125" style="144" customWidth="1"/>
    <col min="4344" max="4344" width="8.5703125" style="144" customWidth="1"/>
    <col min="4345" max="4345" width="12.28515625" style="144" customWidth="1"/>
    <col min="4346" max="4346" width="10.7109375" style="144" customWidth="1"/>
    <col min="4347" max="4347" width="11.7109375" style="144" customWidth="1"/>
    <col min="4348" max="4348" width="12.42578125" style="144" customWidth="1"/>
    <col min="4349" max="4349" width="9.7109375" style="144" customWidth="1"/>
    <col min="4350" max="4597" width="9.140625" style="144"/>
    <col min="4598" max="4598" width="6.140625" style="144" customWidth="1"/>
    <col min="4599" max="4599" width="39.42578125" style="144" customWidth="1"/>
    <col min="4600" max="4600" width="8.5703125" style="144" customWidth="1"/>
    <col min="4601" max="4601" width="12.28515625" style="144" customWidth="1"/>
    <col min="4602" max="4602" width="10.7109375" style="144" customWidth="1"/>
    <col min="4603" max="4603" width="11.7109375" style="144" customWidth="1"/>
    <col min="4604" max="4604" width="12.42578125" style="144" customWidth="1"/>
    <col min="4605" max="4605" width="9.7109375" style="144" customWidth="1"/>
    <col min="4606" max="4853" width="9.140625" style="144"/>
    <col min="4854" max="4854" width="6.140625" style="144" customWidth="1"/>
    <col min="4855" max="4855" width="39.42578125" style="144" customWidth="1"/>
    <col min="4856" max="4856" width="8.5703125" style="144" customWidth="1"/>
    <col min="4857" max="4857" width="12.28515625" style="144" customWidth="1"/>
    <col min="4858" max="4858" width="10.7109375" style="144" customWidth="1"/>
    <col min="4859" max="4859" width="11.7109375" style="144" customWidth="1"/>
    <col min="4860" max="4860" width="12.42578125" style="144" customWidth="1"/>
    <col min="4861" max="4861" width="9.7109375" style="144" customWidth="1"/>
    <col min="4862" max="5109" width="9.140625" style="144"/>
    <col min="5110" max="5110" width="6.140625" style="144" customWidth="1"/>
    <col min="5111" max="5111" width="39.42578125" style="144" customWidth="1"/>
    <col min="5112" max="5112" width="8.5703125" style="144" customWidth="1"/>
    <col min="5113" max="5113" width="12.28515625" style="144" customWidth="1"/>
    <col min="5114" max="5114" width="10.7109375" style="144" customWidth="1"/>
    <col min="5115" max="5115" width="11.7109375" style="144" customWidth="1"/>
    <col min="5116" max="5116" width="12.42578125" style="144" customWidth="1"/>
    <col min="5117" max="5117" width="9.7109375" style="144" customWidth="1"/>
    <col min="5118" max="5365" width="9.140625" style="144"/>
    <col min="5366" max="5366" width="6.140625" style="144" customWidth="1"/>
    <col min="5367" max="5367" width="39.42578125" style="144" customWidth="1"/>
    <col min="5368" max="5368" width="8.5703125" style="144" customWidth="1"/>
    <col min="5369" max="5369" width="12.28515625" style="144" customWidth="1"/>
    <col min="5370" max="5370" width="10.7109375" style="144" customWidth="1"/>
    <col min="5371" max="5371" width="11.7109375" style="144" customWidth="1"/>
    <col min="5372" max="5372" width="12.42578125" style="144" customWidth="1"/>
    <col min="5373" max="5373" width="9.7109375" style="144" customWidth="1"/>
    <col min="5374" max="5621" width="9.140625" style="144"/>
    <col min="5622" max="5622" width="6.140625" style="144" customWidth="1"/>
    <col min="5623" max="5623" width="39.42578125" style="144" customWidth="1"/>
    <col min="5624" max="5624" width="8.5703125" style="144" customWidth="1"/>
    <col min="5625" max="5625" width="12.28515625" style="144" customWidth="1"/>
    <col min="5626" max="5626" width="10.7109375" style="144" customWidth="1"/>
    <col min="5627" max="5627" width="11.7109375" style="144" customWidth="1"/>
    <col min="5628" max="5628" width="12.42578125" style="144" customWidth="1"/>
    <col min="5629" max="5629" width="9.7109375" style="144" customWidth="1"/>
    <col min="5630" max="5877" width="9.140625" style="144"/>
    <col min="5878" max="5878" width="6.140625" style="144" customWidth="1"/>
    <col min="5879" max="5879" width="39.42578125" style="144" customWidth="1"/>
    <col min="5880" max="5880" width="8.5703125" style="144" customWidth="1"/>
    <col min="5881" max="5881" width="12.28515625" style="144" customWidth="1"/>
    <col min="5882" max="5882" width="10.7109375" style="144" customWidth="1"/>
    <col min="5883" max="5883" width="11.7109375" style="144" customWidth="1"/>
    <col min="5884" max="5884" width="12.42578125" style="144" customWidth="1"/>
    <col min="5885" max="5885" width="9.7109375" style="144" customWidth="1"/>
    <col min="5886" max="6133" width="9.140625" style="144"/>
    <col min="6134" max="6134" width="6.140625" style="144" customWidth="1"/>
    <col min="6135" max="6135" width="39.42578125" style="144" customWidth="1"/>
    <col min="6136" max="6136" width="8.5703125" style="144" customWidth="1"/>
    <col min="6137" max="6137" width="12.28515625" style="144" customWidth="1"/>
    <col min="6138" max="6138" width="10.7109375" style="144" customWidth="1"/>
    <col min="6139" max="6139" width="11.7109375" style="144" customWidth="1"/>
    <col min="6140" max="6140" width="12.42578125" style="144" customWidth="1"/>
    <col min="6141" max="6141" width="9.7109375" style="144" customWidth="1"/>
    <col min="6142" max="6389" width="9.140625" style="144"/>
    <col min="6390" max="6390" width="6.140625" style="144" customWidth="1"/>
    <col min="6391" max="6391" width="39.42578125" style="144" customWidth="1"/>
    <col min="6392" max="6392" width="8.5703125" style="144" customWidth="1"/>
    <col min="6393" max="6393" width="12.28515625" style="144" customWidth="1"/>
    <col min="6394" max="6394" width="10.7109375" style="144" customWidth="1"/>
    <col min="6395" max="6395" width="11.7109375" style="144" customWidth="1"/>
    <col min="6396" max="6396" width="12.42578125" style="144" customWidth="1"/>
    <col min="6397" max="6397" width="9.7109375" style="144" customWidth="1"/>
    <col min="6398" max="6645" width="9.140625" style="144"/>
    <col min="6646" max="6646" width="6.140625" style="144" customWidth="1"/>
    <col min="6647" max="6647" width="39.42578125" style="144" customWidth="1"/>
    <col min="6648" max="6648" width="8.5703125" style="144" customWidth="1"/>
    <col min="6649" max="6649" width="12.28515625" style="144" customWidth="1"/>
    <col min="6650" max="6650" width="10.7109375" style="144" customWidth="1"/>
    <col min="6651" max="6651" width="11.7109375" style="144" customWidth="1"/>
    <col min="6652" max="6652" width="12.42578125" style="144" customWidth="1"/>
    <col min="6653" max="6653" width="9.7109375" style="144" customWidth="1"/>
    <col min="6654" max="6901" width="9.140625" style="144"/>
    <col min="6902" max="6902" width="6.140625" style="144" customWidth="1"/>
    <col min="6903" max="6903" width="39.42578125" style="144" customWidth="1"/>
    <col min="6904" max="6904" width="8.5703125" style="144" customWidth="1"/>
    <col min="6905" max="6905" width="12.28515625" style="144" customWidth="1"/>
    <col min="6906" max="6906" width="10.7109375" style="144" customWidth="1"/>
    <col min="6907" max="6907" width="11.7109375" style="144" customWidth="1"/>
    <col min="6908" max="6908" width="12.42578125" style="144" customWidth="1"/>
    <col min="6909" max="6909" width="9.7109375" style="144" customWidth="1"/>
    <col min="6910" max="7157" width="9.140625" style="144"/>
    <col min="7158" max="7158" width="6.140625" style="144" customWidth="1"/>
    <col min="7159" max="7159" width="39.42578125" style="144" customWidth="1"/>
    <col min="7160" max="7160" width="8.5703125" style="144" customWidth="1"/>
    <col min="7161" max="7161" width="12.28515625" style="144" customWidth="1"/>
    <col min="7162" max="7162" width="10.7109375" style="144" customWidth="1"/>
    <col min="7163" max="7163" width="11.7109375" style="144" customWidth="1"/>
    <col min="7164" max="7164" width="12.42578125" style="144" customWidth="1"/>
    <col min="7165" max="7165" width="9.7109375" style="144" customWidth="1"/>
    <col min="7166" max="7413" width="9.140625" style="144"/>
    <col min="7414" max="7414" width="6.140625" style="144" customWidth="1"/>
    <col min="7415" max="7415" width="39.42578125" style="144" customWidth="1"/>
    <col min="7416" max="7416" width="8.5703125" style="144" customWidth="1"/>
    <col min="7417" max="7417" width="12.28515625" style="144" customWidth="1"/>
    <col min="7418" max="7418" width="10.7109375" style="144" customWidth="1"/>
    <col min="7419" max="7419" width="11.7109375" style="144" customWidth="1"/>
    <col min="7420" max="7420" width="12.42578125" style="144" customWidth="1"/>
    <col min="7421" max="7421" width="9.7109375" style="144" customWidth="1"/>
    <col min="7422" max="7669" width="9.140625" style="144"/>
    <col min="7670" max="7670" width="6.140625" style="144" customWidth="1"/>
    <col min="7671" max="7671" width="39.42578125" style="144" customWidth="1"/>
    <col min="7672" max="7672" width="8.5703125" style="144" customWidth="1"/>
    <col min="7673" max="7673" width="12.28515625" style="144" customWidth="1"/>
    <col min="7674" max="7674" width="10.7109375" style="144" customWidth="1"/>
    <col min="7675" max="7675" width="11.7109375" style="144" customWidth="1"/>
    <col min="7676" max="7676" width="12.42578125" style="144" customWidth="1"/>
    <col min="7677" max="7677" width="9.7109375" style="144" customWidth="1"/>
    <col min="7678" max="7925" width="9.140625" style="144"/>
    <col min="7926" max="7926" width="6.140625" style="144" customWidth="1"/>
    <col min="7927" max="7927" width="39.42578125" style="144" customWidth="1"/>
    <col min="7928" max="7928" width="8.5703125" style="144" customWidth="1"/>
    <col min="7929" max="7929" width="12.28515625" style="144" customWidth="1"/>
    <col min="7930" max="7930" width="10.7109375" style="144" customWidth="1"/>
    <col min="7931" max="7931" width="11.7109375" style="144" customWidth="1"/>
    <col min="7932" max="7932" width="12.42578125" style="144" customWidth="1"/>
    <col min="7933" max="7933" width="9.7109375" style="144" customWidth="1"/>
    <col min="7934" max="8181" width="9.140625" style="144"/>
    <col min="8182" max="8182" width="6.140625" style="144" customWidth="1"/>
    <col min="8183" max="8183" width="39.42578125" style="144" customWidth="1"/>
    <col min="8184" max="8184" width="8.5703125" style="144" customWidth="1"/>
    <col min="8185" max="8185" width="12.28515625" style="144" customWidth="1"/>
    <col min="8186" max="8186" width="10.7109375" style="144" customWidth="1"/>
    <col min="8187" max="8187" width="11.7109375" style="144" customWidth="1"/>
    <col min="8188" max="8188" width="12.42578125" style="144" customWidth="1"/>
    <col min="8189" max="8189" width="9.7109375" style="144" customWidth="1"/>
    <col min="8190" max="8437" width="9.140625" style="144"/>
    <col min="8438" max="8438" width="6.140625" style="144" customWidth="1"/>
    <col min="8439" max="8439" width="39.42578125" style="144" customWidth="1"/>
    <col min="8440" max="8440" width="8.5703125" style="144" customWidth="1"/>
    <col min="8441" max="8441" width="12.28515625" style="144" customWidth="1"/>
    <col min="8442" max="8442" width="10.7109375" style="144" customWidth="1"/>
    <col min="8443" max="8443" width="11.7109375" style="144" customWidth="1"/>
    <col min="8444" max="8444" width="12.42578125" style="144" customWidth="1"/>
    <col min="8445" max="8445" width="9.7109375" style="144" customWidth="1"/>
    <col min="8446" max="8693" width="9.140625" style="144"/>
    <col min="8694" max="8694" width="6.140625" style="144" customWidth="1"/>
    <col min="8695" max="8695" width="39.42578125" style="144" customWidth="1"/>
    <col min="8696" max="8696" width="8.5703125" style="144" customWidth="1"/>
    <col min="8697" max="8697" width="12.28515625" style="144" customWidth="1"/>
    <col min="8698" max="8698" width="10.7109375" style="144" customWidth="1"/>
    <col min="8699" max="8699" width="11.7109375" style="144" customWidth="1"/>
    <col min="8700" max="8700" width="12.42578125" style="144" customWidth="1"/>
    <col min="8701" max="8701" width="9.7109375" style="144" customWidth="1"/>
    <col min="8702" max="8949" width="9.140625" style="144"/>
    <col min="8950" max="8950" width="6.140625" style="144" customWidth="1"/>
    <col min="8951" max="8951" width="39.42578125" style="144" customWidth="1"/>
    <col min="8952" max="8952" width="8.5703125" style="144" customWidth="1"/>
    <col min="8953" max="8953" width="12.28515625" style="144" customWidth="1"/>
    <col min="8954" max="8954" width="10.7109375" style="144" customWidth="1"/>
    <col min="8955" max="8955" width="11.7109375" style="144" customWidth="1"/>
    <col min="8956" max="8956" width="12.42578125" style="144" customWidth="1"/>
    <col min="8957" max="8957" width="9.7109375" style="144" customWidth="1"/>
    <col min="8958" max="9205" width="9.140625" style="144"/>
    <col min="9206" max="9206" width="6.140625" style="144" customWidth="1"/>
    <col min="9207" max="9207" width="39.42578125" style="144" customWidth="1"/>
    <col min="9208" max="9208" width="8.5703125" style="144" customWidth="1"/>
    <col min="9209" max="9209" width="12.28515625" style="144" customWidth="1"/>
    <col min="9210" max="9210" width="10.7109375" style="144" customWidth="1"/>
    <col min="9211" max="9211" width="11.7109375" style="144" customWidth="1"/>
    <col min="9212" max="9212" width="12.42578125" style="144" customWidth="1"/>
    <col min="9213" max="9213" width="9.7109375" style="144" customWidth="1"/>
    <col min="9214" max="9461" width="9.140625" style="144"/>
    <col min="9462" max="9462" width="6.140625" style="144" customWidth="1"/>
    <col min="9463" max="9463" width="39.42578125" style="144" customWidth="1"/>
    <col min="9464" max="9464" width="8.5703125" style="144" customWidth="1"/>
    <col min="9465" max="9465" width="12.28515625" style="144" customWidth="1"/>
    <col min="9466" max="9466" width="10.7109375" style="144" customWidth="1"/>
    <col min="9467" max="9467" width="11.7109375" style="144" customWidth="1"/>
    <col min="9468" max="9468" width="12.42578125" style="144" customWidth="1"/>
    <col min="9469" max="9469" width="9.7109375" style="144" customWidth="1"/>
    <col min="9470" max="9717" width="9.140625" style="144"/>
    <col min="9718" max="9718" width="6.140625" style="144" customWidth="1"/>
    <col min="9719" max="9719" width="39.42578125" style="144" customWidth="1"/>
    <col min="9720" max="9720" width="8.5703125" style="144" customWidth="1"/>
    <col min="9721" max="9721" width="12.28515625" style="144" customWidth="1"/>
    <col min="9722" max="9722" width="10.7109375" style="144" customWidth="1"/>
    <col min="9723" max="9723" width="11.7109375" style="144" customWidth="1"/>
    <col min="9724" max="9724" width="12.42578125" style="144" customWidth="1"/>
    <col min="9725" max="9725" width="9.7109375" style="144" customWidth="1"/>
    <col min="9726" max="9973" width="9.140625" style="144"/>
    <col min="9974" max="9974" width="6.140625" style="144" customWidth="1"/>
    <col min="9975" max="9975" width="39.42578125" style="144" customWidth="1"/>
    <col min="9976" max="9976" width="8.5703125" style="144" customWidth="1"/>
    <col min="9977" max="9977" width="12.28515625" style="144" customWidth="1"/>
    <col min="9978" max="9978" width="10.7109375" style="144" customWidth="1"/>
    <col min="9979" max="9979" width="11.7109375" style="144" customWidth="1"/>
    <col min="9980" max="9980" width="12.42578125" style="144" customWidth="1"/>
    <col min="9981" max="9981" width="9.7109375" style="144" customWidth="1"/>
    <col min="9982" max="10229" width="9.140625" style="144"/>
    <col min="10230" max="10230" width="6.140625" style="144" customWidth="1"/>
    <col min="10231" max="10231" width="39.42578125" style="144" customWidth="1"/>
    <col min="10232" max="10232" width="8.5703125" style="144" customWidth="1"/>
    <col min="10233" max="10233" width="12.28515625" style="144" customWidth="1"/>
    <col min="10234" max="10234" width="10.7109375" style="144" customWidth="1"/>
    <col min="10235" max="10235" width="11.7109375" style="144" customWidth="1"/>
    <col min="10236" max="10236" width="12.42578125" style="144" customWidth="1"/>
    <col min="10237" max="10237" width="9.7109375" style="144" customWidth="1"/>
    <col min="10238" max="10485" width="9.140625" style="144"/>
    <col min="10486" max="10486" width="6.140625" style="144" customWidth="1"/>
    <col min="10487" max="10487" width="39.42578125" style="144" customWidth="1"/>
    <col min="10488" max="10488" width="8.5703125" style="144" customWidth="1"/>
    <col min="10489" max="10489" width="12.28515625" style="144" customWidth="1"/>
    <col min="10490" max="10490" width="10.7109375" style="144" customWidth="1"/>
    <col min="10491" max="10491" width="11.7109375" style="144" customWidth="1"/>
    <col min="10492" max="10492" width="12.42578125" style="144" customWidth="1"/>
    <col min="10493" max="10493" width="9.7109375" style="144" customWidth="1"/>
    <col min="10494" max="10741" width="9.140625" style="144"/>
    <col min="10742" max="10742" width="6.140625" style="144" customWidth="1"/>
    <col min="10743" max="10743" width="39.42578125" style="144" customWidth="1"/>
    <col min="10744" max="10744" width="8.5703125" style="144" customWidth="1"/>
    <col min="10745" max="10745" width="12.28515625" style="144" customWidth="1"/>
    <col min="10746" max="10746" width="10.7109375" style="144" customWidth="1"/>
    <col min="10747" max="10747" width="11.7109375" style="144" customWidth="1"/>
    <col min="10748" max="10748" width="12.42578125" style="144" customWidth="1"/>
    <col min="10749" max="10749" width="9.7109375" style="144" customWidth="1"/>
    <col min="10750" max="10997" width="9.140625" style="144"/>
    <col min="10998" max="10998" width="6.140625" style="144" customWidth="1"/>
    <col min="10999" max="10999" width="39.42578125" style="144" customWidth="1"/>
    <col min="11000" max="11000" width="8.5703125" style="144" customWidth="1"/>
    <col min="11001" max="11001" width="12.28515625" style="144" customWidth="1"/>
    <col min="11002" max="11002" width="10.7109375" style="144" customWidth="1"/>
    <col min="11003" max="11003" width="11.7109375" style="144" customWidth="1"/>
    <col min="11004" max="11004" width="12.42578125" style="144" customWidth="1"/>
    <col min="11005" max="11005" width="9.7109375" style="144" customWidth="1"/>
    <col min="11006" max="11253" width="9.140625" style="144"/>
    <col min="11254" max="11254" width="6.140625" style="144" customWidth="1"/>
    <col min="11255" max="11255" width="39.42578125" style="144" customWidth="1"/>
    <col min="11256" max="11256" width="8.5703125" style="144" customWidth="1"/>
    <col min="11257" max="11257" width="12.28515625" style="144" customWidth="1"/>
    <col min="11258" max="11258" width="10.7109375" style="144" customWidth="1"/>
    <col min="11259" max="11259" width="11.7109375" style="144" customWidth="1"/>
    <col min="11260" max="11260" width="12.42578125" style="144" customWidth="1"/>
    <col min="11261" max="11261" width="9.7109375" style="144" customWidth="1"/>
    <col min="11262" max="11509" width="9.140625" style="144"/>
    <col min="11510" max="11510" width="6.140625" style="144" customWidth="1"/>
    <col min="11511" max="11511" width="39.42578125" style="144" customWidth="1"/>
    <col min="11512" max="11512" width="8.5703125" style="144" customWidth="1"/>
    <col min="11513" max="11513" width="12.28515625" style="144" customWidth="1"/>
    <col min="11514" max="11514" width="10.7109375" style="144" customWidth="1"/>
    <col min="11515" max="11515" width="11.7109375" style="144" customWidth="1"/>
    <col min="11516" max="11516" width="12.42578125" style="144" customWidth="1"/>
    <col min="11517" max="11517" width="9.7109375" style="144" customWidth="1"/>
    <col min="11518" max="11765" width="9.140625" style="144"/>
    <col min="11766" max="11766" width="6.140625" style="144" customWidth="1"/>
    <col min="11767" max="11767" width="39.42578125" style="144" customWidth="1"/>
    <col min="11768" max="11768" width="8.5703125" style="144" customWidth="1"/>
    <col min="11769" max="11769" width="12.28515625" style="144" customWidth="1"/>
    <col min="11770" max="11770" width="10.7109375" style="144" customWidth="1"/>
    <col min="11771" max="11771" width="11.7109375" style="144" customWidth="1"/>
    <col min="11772" max="11772" width="12.42578125" style="144" customWidth="1"/>
    <col min="11773" max="11773" width="9.7109375" style="144" customWidth="1"/>
    <col min="11774" max="12021" width="9.140625" style="144"/>
    <col min="12022" max="12022" width="6.140625" style="144" customWidth="1"/>
    <col min="12023" max="12023" width="39.42578125" style="144" customWidth="1"/>
    <col min="12024" max="12024" width="8.5703125" style="144" customWidth="1"/>
    <col min="12025" max="12025" width="12.28515625" style="144" customWidth="1"/>
    <col min="12026" max="12026" width="10.7109375" style="144" customWidth="1"/>
    <col min="12027" max="12027" width="11.7109375" style="144" customWidth="1"/>
    <col min="12028" max="12028" width="12.42578125" style="144" customWidth="1"/>
    <col min="12029" max="12029" width="9.7109375" style="144" customWidth="1"/>
    <col min="12030" max="12277" width="9.140625" style="144"/>
    <col min="12278" max="12278" width="6.140625" style="144" customWidth="1"/>
    <col min="12279" max="12279" width="39.42578125" style="144" customWidth="1"/>
    <col min="12280" max="12280" width="8.5703125" style="144" customWidth="1"/>
    <col min="12281" max="12281" width="12.28515625" style="144" customWidth="1"/>
    <col min="12282" max="12282" width="10.7109375" style="144" customWidth="1"/>
    <col min="12283" max="12283" width="11.7109375" style="144" customWidth="1"/>
    <col min="12284" max="12284" width="12.42578125" style="144" customWidth="1"/>
    <col min="12285" max="12285" width="9.7109375" style="144" customWidth="1"/>
    <col min="12286" max="12533" width="9.140625" style="144"/>
    <col min="12534" max="12534" width="6.140625" style="144" customWidth="1"/>
    <col min="12535" max="12535" width="39.42578125" style="144" customWidth="1"/>
    <col min="12536" max="12536" width="8.5703125" style="144" customWidth="1"/>
    <col min="12537" max="12537" width="12.28515625" style="144" customWidth="1"/>
    <col min="12538" max="12538" width="10.7109375" style="144" customWidth="1"/>
    <col min="12539" max="12539" width="11.7109375" style="144" customWidth="1"/>
    <col min="12540" max="12540" width="12.42578125" style="144" customWidth="1"/>
    <col min="12541" max="12541" width="9.7109375" style="144" customWidth="1"/>
    <col min="12542" max="12789" width="9.140625" style="144"/>
    <col min="12790" max="12790" width="6.140625" style="144" customWidth="1"/>
    <col min="12791" max="12791" width="39.42578125" style="144" customWidth="1"/>
    <col min="12792" max="12792" width="8.5703125" style="144" customWidth="1"/>
    <col min="12793" max="12793" width="12.28515625" style="144" customWidth="1"/>
    <col min="12794" max="12794" width="10.7109375" style="144" customWidth="1"/>
    <col min="12795" max="12795" width="11.7109375" style="144" customWidth="1"/>
    <col min="12796" max="12796" width="12.42578125" style="144" customWidth="1"/>
    <col min="12797" max="12797" width="9.7109375" style="144" customWidth="1"/>
    <col min="12798" max="13045" width="9.140625" style="144"/>
    <col min="13046" max="13046" width="6.140625" style="144" customWidth="1"/>
    <col min="13047" max="13047" width="39.42578125" style="144" customWidth="1"/>
    <col min="13048" max="13048" width="8.5703125" style="144" customWidth="1"/>
    <col min="13049" max="13049" width="12.28515625" style="144" customWidth="1"/>
    <col min="13050" max="13050" width="10.7109375" style="144" customWidth="1"/>
    <col min="13051" max="13051" width="11.7109375" style="144" customWidth="1"/>
    <col min="13052" max="13052" width="12.42578125" style="144" customWidth="1"/>
    <col min="13053" max="13053" width="9.7109375" style="144" customWidth="1"/>
    <col min="13054" max="13301" width="9.140625" style="144"/>
    <col min="13302" max="13302" width="6.140625" style="144" customWidth="1"/>
    <col min="13303" max="13303" width="39.42578125" style="144" customWidth="1"/>
    <col min="13304" max="13304" width="8.5703125" style="144" customWidth="1"/>
    <col min="13305" max="13305" width="12.28515625" style="144" customWidth="1"/>
    <col min="13306" max="13306" width="10.7109375" style="144" customWidth="1"/>
    <col min="13307" max="13307" width="11.7109375" style="144" customWidth="1"/>
    <col min="13308" max="13308" width="12.42578125" style="144" customWidth="1"/>
    <col min="13309" max="13309" width="9.7109375" style="144" customWidth="1"/>
    <col min="13310" max="13557" width="9.140625" style="144"/>
    <col min="13558" max="13558" width="6.140625" style="144" customWidth="1"/>
    <col min="13559" max="13559" width="39.42578125" style="144" customWidth="1"/>
    <col min="13560" max="13560" width="8.5703125" style="144" customWidth="1"/>
    <col min="13561" max="13561" width="12.28515625" style="144" customWidth="1"/>
    <col min="13562" max="13562" width="10.7109375" style="144" customWidth="1"/>
    <col min="13563" max="13563" width="11.7109375" style="144" customWidth="1"/>
    <col min="13564" max="13564" width="12.42578125" style="144" customWidth="1"/>
    <col min="13565" max="13565" width="9.7109375" style="144" customWidth="1"/>
    <col min="13566" max="13813" width="9.140625" style="144"/>
    <col min="13814" max="13814" width="6.140625" style="144" customWidth="1"/>
    <col min="13815" max="13815" width="39.42578125" style="144" customWidth="1"/>
    <col min="13816" max="13816" width="8.5703125" style="144" customWidth="1"/>
    <col min="13817" max="13817" width="12.28515625" style="144" customWidth="1"/>
    <col min="13818" max="13818" width="10.7109375" style="144" customWidth="1"/>
    <col min="13819" max="13819" width="11.7109375" style="144" customWidth="1"/>
    <col min="13820" max="13820" width="12.42578125" style="144" customWidth="1"/>
    <col min="13821" max="13821" width="9.7109375" style="144" customWidth="1"/>
    <col min="13822" max="14069" width="9.140625" style="144"/>
    <col min="14070" max="14070" width="6.140625" style="144" customWidth="1"/>
    <col min="14071" max="14071" width="39.42578125" style="144" customWidth="1"/>
    <col min="14072" max="14072" width="8.5703125" style="144" customWidth="1"/>
    <col min="14073" max="14073" width="12.28515625" style="144" customWidth="1"/>
    <col min="14074" max="14074" width="10.7109375" style="144" customWidth="1"/>
    <col min="14075" max="14075" width="11.7109375" style="144" customWidth="1"/>
    <col min="14076" max="14076" width="12.42578125" style="144" customWidth="1"/>
    <col min="14077" max="14077" width="9.7109375" style="144" customWidth="1"/>
    <col min="14078" max="14325" width="9.140625" style="144"/>
    <col min="14326" max="14326" width="6.140625" style="144" customWidth="1"/>
    <col min="14327" max="14327" width="39.42578125" style="144" customWidth="1"/>
    <col min="14328" max="14328" width="8.5703125" style="144" customWidth="1"/>
    <col min="14329" max="14329" width="12.28515625" style="144" customWidth="1"/>
    <col min="14330" max="14330" width="10.7109375" style="144" customWidth="1"/>
    <col min="14331" max="14331" width="11.7109375" style="144" customWidth="1"/>
    <col min="14332" max="14332" width="12.42578125" style="144" customWidth="1"/>
    <col min="14333" max="14333" width="9.7109375" style="144" customWidth="1"/>
    <col min="14334" max="14581" width="9.140625" style="144"/>
    <col min="14582" max="14582" width="6.140625" style="144" customWidth="1"/>
    <col min="14583" max="14583" width="39.42578125" style="144" customWidth="1"/>
    <col min="14584" max="14584" width="8.5703125" style="144" customWidth="1"/>
    <col min="14585" max="14585" width="12.28515625" style="144" customWidth="1"/>
    <col min="14586" max="14586" width="10.7109375" style="144" customWidth="1"/>
    <col min="14587" max="14587" width="11.7109375" style="144" customWidth="1"/>
    <col min="14588" max="14588" width="12.42578125" style="144" customWidth="1"/>
    <col min="14589" max="14589" width="9.7109375" style="144" customWidth="1"/>
    <col min="14590" max="14837" width="9.140625" style="144"/>
    <col min="14838" max="14838" width="6.140625" style="144" customWidth="1"/>
    <col min="14839" max="14839" width="39.42578125" style="144" customWidth="1"/>
    <col min="14840" max="14840" width="8.5703125" style="144" customWidth="1"/>
    <col min="14841" max="14841" width="12.28515625" style="144" customWidth="1"/>
    <col min="14842" max="14842" width="10.7109375" style="144" customWidth="1"/>
    <col min="14843" max="14843" width="11.7109375" style="144" customWidth="1"/>
    <col min="14844" max="14844" width="12.42578125" style="144" customWidth="1"/>
    <col min="14845" max="14845" width="9.7109375" style="144" customWidth="1"/>
    <col min="14846" max="15093" width="9.140625" style="144"/>
    <col min="15094" max="15094" width="6.140625" style="144" customWidth="1"/>
    <col min="15095" max="15095" width="39.42578125" style="144" customWidth="1"/>
    <col min="15096" max="15096" width="8.5703125" style="144" customWidth="1"/>
    <col min="15097" max="15097" width="12.28515625" style="144" customWidth="1"/>
    <col min="15098" max="15098" width="10.7109375" style="144" customWidth="1"/>
    <col min="15099" max="15099" width="11.7109375" style="144" customWidth="1"/>
    <col min="15100" max="15100" width="12.42578125" style="144" customWidth="1"/>
    <col min="15101" max="15101" width="9.7109375" style="144" customWidth="1"/>
    <col min="15102" max="15349" width="9.140625" style="144"/>
    <col min="15350" max="15350" width="6.140625" style="144" customWidth="1"/>
    <col min="15351" max="15351" width="39.42578125" style="144" customWidth="1"/>
    <col min="15352" max="15352" width="8.5703125" style="144" customWidth="1"/>
    <col min="15353" max="15353" width="12.28515625" style="144" customWidth="1"/>
    <col min="15354" max="15354" width="10.7109375" style="144" customWidth="1"/>
    <col min="15355" max="15355" width="11.7109375" style="144" customWidth="1"/>
    <col min="15356" max="15356" width="12.42578125" style="144" customWidth="1"/>
    <col min="15357" max="15357" width="9.7109375" style="144" customWidth="1"/>
    <col min="15358" max="15605" width="9.140625" style="144"/>
    <col min="15606" max="15606" width="6.140625" style="144" customWidth="1"/>
    <col min="15607" max="15607" width="39.42578125" style="144" customWidth="1"/>
    <col min="15608" max="15608" width="8.5703125" style="144" customWidth="1"/>
    <col min="15609" max="15609" width="12.28515625" style="144" customWidth="1"/>
    <col min="15610" max="15610" width="10.7109375" style="144" customWidth="1"/>
    <col min="15611" max="15611" width="11.7109375" style="144" customWidth="1"/>
    <col min="15612" max="15612" width="12.42578125" style="144" customWidth="1"/>
    <col min="15613" max="15613" width="9.7109375" style="144" customWidth="1"/>
    <col min="15614" max="15861" width="9.140625" style="144"/>
    <col min="15862" max="15862" width="6.140625" style="144" customWidth="1"/>
    <col min="15863" max="15863" width="39.42578125" style="144" customWidth="1"/>
    <col min="15864" max="15864" width="8.5703125" style="144" customWidth="1"/>
    <col min="15865" max="15865" width="12.28515625" style="144" customWidth="1"/>
    <col min="15866" max="15866" width="10.7109375" style="144" customWidth="1"/>
    <col min="15867" max="15867" width="11.7109375" style="144" customWidth="1"/>
    <col min="15868" max="15868" width="12.42578125" style="144" customWidth="1"/>
    <col min="15869" max="15869" width="9.7109375" style="144" customWidth="1"/>
    <col min="15870" max="16117" width="9.140625" style="144"/>
    <col min="16118" max="16118" width="6.140625" style="144" customWidth="1"/>
    <col min="16119" max="16119" width="39.42578125" style="144" customWidth="1"/>
    <col min="16120" max="16120" width="8.5703125" style="144" customWidth="1"/>
    <col min="16121" max="16121" width="12.28515625" style="144" customWidth="1"/>
    <col min="16122" max="16122" width="10.7109375" style="144" customWidth="1"/>
    <col min="16123" max="16123" width="11.7109375" style="144" customWidth="1"/>
    <col min="16124" max="16124" width="12.42578125" style="144" customWidth="1"/>
    <col min="16125" max="16125" width="9.7109375" style="144" customWidth="1"/>
    <col min="16126" max="16384" width="9.140625" style="144"/>
  </cols>
  <sheetData>
    <row r="1" spans="1:11" ht="82.35" customHeight="1" x14ac:dyDescent="0.25">
      <c r="A1" s="239" t="s">
        <v>159</v>
      </c>
      <c r="B1" s="239"/>
      <c r="C1" s="239"/>
      <c r="D1" s="239"/>
      <c r="E1" s="240"/>
      <c r="F1" s="239" t="s">
        <v>160</v>
      </c>
      <c r="G1" s="239"/>
      <c r="H1" s="239"/>
      <c r="I1" s="239"/>
      <c r="J1" s="240"/>
      <c r="K1" s="73" t="s">
        <v>414</v>
      </c>
    </row>
    <row r="2" spans="1:11" s="145" customFormat="1" ht="51.75" customHeight="1" x14ac:dyDescent="0.25">
      <c r="A2" s="116" t="s">
        <v>0</v>
      </c>
      <c r="B2" s="116" t="s">
        <v>1</v>
      </c>
      <c r="C2" s="116" t="s">
        <v>17</v>
      </c>
      <c r="D2" s="117" t="s">
        <v>3</v>
      </c>
      <c r="E2" s="117" t="s">
        <v>18</v>
      </c>
      <c r="F2" s="116" t="s">
        <v>0</v>
      </c>
      <c r="G2" s="116" t="s">
        <v>1</v>
      </c>
      <c r="H2" s="116" t="s">
        <v>17</v>
      </c>
      <c r="I2" s="117" t="s">
        <v>3</v>
      </c>
      <c r="J2" s="117" t="s">
        <v>18</v>
      </c>
      <c r="K2" s="76"/>
    </row>
    <row r="3" spans="1:11" s="146" customFormat="1" ht="48" customHeight="1" x14ac:dyDescent="0.25">
      <c r="A3" s="77" t="s">
        <v>19</v>
      </c>
      <c r="B3" s="241" t="s">
        <v>20</v>
      </c>
      <c r="C3" s="241"/>
      <c r="D3" s="241"/>
      <c r="E3" s="241"/>
      <c r="F3" s="77" t="s">
        <v>19</v>
      </c>
      <c r="G3" s="241" t="s">
        <v>20</v>
      </c>
      <c r="H3" s="241"/>
      <c r="I3" s="241"/>
      <c r="J3" s="241"/>
      <c r="K3" s="76"/>
    </row>
    <row r="4" spans="1:11" s="146" customFormat="1" ht="62.25" customHeight="1" x14ac:dyDescent="0.25">
      <c r="A4" s="77" t="s">
        <v>21</v>
      </c>
      <c r="B4" s="241" t="s">
        <v>22</v>
      </c>
      <c r="C4" s="241"/>
      <c r="D4" s="241"/>
      <c r="E4" s="241"/>
      <c r="F4" s="77" t="s">
        <v>21</v>
      </c>
      <c r="G4" s="241" t="s">
        <v>22</v>
      </c>
      <c r="H4" s="241"/>
      <c r="I4" s="241"/>
      <c r="J4" s="241"/>
      <c r="K4" s="76"/>
    </row>
    <row r="5" spans="1:11" ht="24.75" customHeight="1" x14ac:dyDescent="0.25">
      <c r="A5" s="147">
        <v>1</v>
      </c>
      <c r="B5" s="148" t="s">
        <v>23</v>
      </c>
      <c r="C5" s="147"/>
      <c r="D5" s="147"/>
      <c r="E5" s="149"/>
      <c r="F5" s="147">
        <v>1</v>
      </c>
      <c r="G5" s="148" t="s">
        <v>23</v>
      </c>
      <c r="H5" s="147"/>
      <c r="I5" s="147"/>
      <c r="J5" s="149"/>
    </row>
    <row r="6" spans="1:11" ht="94.5" x14ac:dyDescent="0.25">
      <c r="A6" s="112" t="s">
        <v>24</v>
      </c>
      <c r="B6" s="150" t="s">
        <v>25</v>
      </c>
      <c r="C6" s="112" t="s">
        <v>10</v>
      </c>
      <c r="D6" s="112" t="s">
        <v>26</v>
      </c>
      <c r="E6" s="113">
        <v>1E-3</v>
      </c>
      <c r="F6" s="112" t="s">
        <v>24</v>
      </c>
      <c r="G6" s="150" t="s">
        <v>161</v>
      </c>
      <c r="H6" s="112" t="s">
        <v>10</v>
      </c>
      <c r="I6" s="112" t="s">
        <v>26</v>
      </c>
      <c r="J6" s="113">
        <v>1E-3</v>
      </c>
      <c r="K6" s="86" t="s">
        <v>490</v>
      </c>
    </row>
    <row r="7" spans="1:11" ht="63" x14ac:dyDescent="0.25">
      <c r="A7" s="112" t="s">
        <v>27</v>
      </c>
      <c r="B7" s="150" t="s">
        <v>28</v>
      </c>
      <c r="C7" s="112" t="s">
        <v>10</v>
      </c>
      <c r="D7" s="112" t="s">
        <v>29</v>
      </c>
      <c r="E7" s="113">
        <v>1E-3</v>
      </c>
      <c r="F7" s="151" t="s">
        <v>27</v>
      </c>
      <c r="G7" s="150" t="s">
        <v>28</v>
      </c>
      <c r="H7" s="151" t="s">
        <v>10</v>
      </c>
      <c r="I7" s="151" t="s">
        <v>29</v>
      </c>
      <c r="J7" s="113">
        <v>1E-3</v>
      </c>
      <c r="K7" s="86" t="s">
        <v>490</v>
      </c>
    </row>
    <row r="8" spans="1:11" ht="47.25" x14ac:dyDescent="0.25">
      <c r="A8" s="147">
        <v>2</v>
      </c>
      <c r="B8" s="148" t="s">
        <v>30</v>
      </c>
      <c r="C8" s="112" t="s">
        <v>10</v>
      </c>
      <c r="D8" s="112" t="s">
        <v>31</v>
      </c>
      <c r="E8" s="113">
        <v>3.8E-3</v>
      </c>
      <c r="F8" s="147">
        <v>2</v>
      </c>
      <c r="G8" s="148" t="s">
        <v>30</v>
      </c>
    </row>
    <row r="9" spans="1:11" ht="63" x14ac:dyDescent="0.25">
      <c r="A9" s="147"/>
      <c r="B9" s="148"/>
      <c r="C9" s="112"/>
      <c r="D9" s="112"/>
      <c r="E9" s="113"/>
      <c r="F9" s="154">
        <v>2.1</v>
      </c>
      <c r="G9" s="155" t="s">
        <v>383</v>
      </c>
      <c r="H9" s="112" t="s">
        <v>10</v>
      </c>
      <c r="I9" s="112" t="s">
        <v>31</v>
      </c>
      <c r="J9" s="113">
        <v>3.8E-3</v>
      </c>
      <c r="K9" s="86" t="s">
        <v>490</v>
      </c>
    </row>
    <row r="10" spans="1:11" ht="63" x14ac:dyDescent="0.25">
      <c r="A10" s="147"/>
      <c r="B10" s="148"/>
      <c r="C10" s="112"/>
      <c r="D10" s="112"/>
      <c r="E10" s="113"/>
      <c r="F10" s="154">
        <v>2.2000000000000002</v>
      </c>
      <c r="G10" s="155" t="s">
        <v>384</v>
      </c>
      <c r="H10" s="112" t="s">
        <v>10</v>
      </c>
      <c r="I10" s="112" t="s">
        <v>31</v>
      </c>
      <c r="J10" s="113">
        <v>3.8E-3</v>
      </c>
      <c r="K10" s="86" t="s">
        <v>491</v>
      </c>
    </row>
    <row r="11" spans="1:11" ht="31.5" x14ac:dyDescent="0.25">
      <c r="A11" s="147">
        <v>3</v>
      </c>
      <c r="B11" s="148" t="s">
        <v>32</v>
      </c>
      <c r="C11" s="147"/>
      <c r="D11" s="157"/>
      <c r="E11" s="149"/>
      <c r="F11" s="147">
        <v>3</v>
      </c>
      <c r="G11" s="148" t="s">
        <v>32</v>
      </c>
      <c r="H11" s="147"/>
      <c r="I11" s="157"/>
      <c r="J11" s="149"/>
      <c r="K11" s="86"/>
    </row>
    <row r="12" spans="1:11" ht="63" x14ac:dyDescent="0.25">
      <c r="A12" s="112" t="s">
        <v>33</v>
      </c>
      <c r="B12" s="150" t="s">
        <v>34</v>
      </c>
      <c r="C12" s="112" t="s">
        <v>10</v>
      </c>
      <c r="D12" s="112" t="s">
        <v>8</v>
      </c>
      <c r="E12" s="113">
        <v>5.4000000000000003E-3</v>
      </c>
      <c r="F12" s="112" t="s">
        <v>33</v>
      </c>
      <c r="G12" s="150" t="s">
        <v>34</v>
      </c>
      <c r="H12" s="112" t="s">
        <v>10</v>
      </c>
      <c r="I12" s="112" t="s">
        <v>8</v>
      </c>
      <c r="J12" s="113">
        <v>5.4000000000000003E-3</v>
      </c>
      <c r="K12" s="86" t="s">
        <v>492</v>
      </c>
    </row>
    <row r="13" spans="1:11" ht="46.5" customHeight="1" x14ac:dyDescent="0.25">
      <c r="A13" s="112" t="s">
        <v>35</v>
      </c>
      <c r="B13" s="150" t="s">
        <v>36</v>
      </c>
      <c r="C13" s="112" t="s">
        <v>10</v>
      </c>
      <c r="D13" s="112" t="s">
        <v>8</v>
      </c>
      <c r="E13" s="113">
        <v>6.3E-3</v>
      </c>
      <c r="F13" s="112" t="s">
        <v>35</v>
      </c>
      <c r="G13" s="150" t="s">
        <v>36</v>
      </c>
      <c r="H13" s="112" t="s">
        <v>10</v>
      </c>
      <c r="I13" s="112" t="s">
        <v>8</v>
      </c>
      <c r="J13" s="113">
        <v>6.3E-3</v>
      </c>
      <c r="K13" s="86" t="s">
        <v>492</v>
      </c>
    </row>
    <row r="14" spans="1:11" ht="47.25" x14ac:dyDescent="0.25">
      <c r="A14" s="112" t="s">
        <v>37</v>
      </c>
      <c r="B14" s="150" t="s">
        <v>38</v>
      </c>
      <c r="C14" s="112" t="s">
        <v>10</v>
      </c>
      <c r="D14" s="112" t="s">
        <v>39</v>
      </c>
      <c r="E14" s="113">
        <v>6.7999999999999996E-3</v>
      </c>
      <c r="F14" s="112"/>
      <c r="G14" s="150"/>
      <c r="H14" s="112"/>
      <c r="I14" s="112"/>
      <c r="J14" s="113"/>
      <c r="K14" s="76" t="s">
        <v>408</v>
      </c>
    </row>
    <row r="15" spans="1:11" x14ac:dyDescent="0.25">
      <c r="A15" s="158">
        <v>4</v>
      </c>
      <c r="B15" s="148" t="s">
        <v>40</v>
      </c>
      <c r="C15" s="147"/>
      <c r="D15" s="147"/>
      <c r="E15" s="149"/>
      <c r="F15" s="158">
        <v>4</v>
      </c>
      <c r="G15" s="148" t="s">
        <v>40</v>
      </c>
      <c r="H15" s="147"/>
      <c r="I15" s="147"/>
      <c r="J15" s="149"/>
    </row>
    <row r="16" spans="1:11" ht="31.5" x14ac:dyDescent="0.25">
      <c r="A16" s="159" t="s">
        <v>41</v>
      </c>
      <c r="B16" s="150" t="s">
        <v>42</v>
      </c>
      <c r="C16" s="112"/>
      <c r="D16" s="112"/>
      <c r="E16" s="113"/>
      <c r="F16" s="159" t="s">
        <v>41</v>
      </c>
      <c r="G16" s="150" t="s">
        <v>42</v>
      </c>
      <c r="H16" s="112"/>
      <c r="I16" s="112"/>
      <c r="J16" s="113"/>
    </row>
    <row r="17" spans="1:11" s="162" customFormat="1" ht="78.75" x14ac:dyDescent="0.25">
      <c r="A17" s="160" t="s">
        <v>43</v>
      </c>
      <c r="B17" s="161" t="s">
        <v>44</v>
      </c>
      <c r="C17" s="110" t="s">
        <v>10</v>
      </c>
      <c r="D17" s="110" t="s">
        <v>8</v>
      </c>
      <c r="E17" s="111">
        <v>1.2999999999999999E-3</v>
      </c>
      <c r="F17" s="160" t="s">
        <v>43</v>
      </c>
      <c r="G17" s="161" t="s">
        <v>44</v>
      </c>
      <c r="H17" s="110" t="s">
        <v>10</v>
      </c>
      <c r="I17" s="110" t="s">
        <v>8</v>
      </c>
      <c r="J17" s="111">
        <v>1.2999999999999999E-3</v>
      </c>
      <c r="K17" s="86" t="s">
        <v>492</v>
      </c>
    </row>
    <row r="18" spans="1:11" s="162" customFormat="1" ht="63" x14ac:dyDescent="0.25">
      <c r="A18" s="160" t="s">
        <v>45</v>
      </c>
      <c r="B18" s="161" t="s">
        <v>46</v>
      </c>
      <c r="C18" s="110" t="s">
        <v>10</v>
      </c>
      <c r="D18" s="110" t="s">
        <v>8</v>
      </c>
      <c r="E18" s="111">
        <v>6.7999999999999996E-3</v>
      </c>
      <c r="F18" s="160" t="s">
        <v>45</v>
      </c>
      <c r="G18" s="161" t="s">
        <v>46</v>
      </c>
      <c r="H18" s="110" t="s">
        <v>10</v>
      </c>
      <c r="I18" s="110" t="s">
        <v>8</v>
      </c>
      <c r="J18" s="111">
        <v>6.7999999999999996E-3</v>
      </c>
      <c r="K18" s="86" t="s">
        <v>492</v>
      </c>
    </row>
    <row r="19" spans="1:11" s="162" customFormat="1" ht="63" x14ac:dyDescent="0.25">
      <c r="A19" s="160" t="s">
        <v>47</v>
      </c>
      <c r="B19" s="161" t="s">
        <v>48</v>
      </c>
      <c r="C19" s="110" t="s">
        <v>10</v>
      </c>
      <c r="D19" s="110" t="s">
        <v>8</v>
      </c>
      <c r="E19" s="111">
        <v>1.2500000000000001E-2</v>
      </c>
      <c r="F19" s="160" t="s">
        <v>47</v>
      </c>
      <c r="G19" s="161" t="s">
        <v>48</v>
      </c>
      <c r="H19" s="110" t="s">
        <v>10</v>
      </c>
      <c r="I19" s="110" t="s">
        <v>8</v>
      </c>
      <c r="J19" s="111">
        <v>1.2500000000000001E-2</v>
      </c>
      <c r="K19" s="86" t="s">
        <v>492</v>
      </c>
    </row>
    <row r="20" spans="1:11" ht="63" x14ac:dyDescent="0.25">
      <c r="A20" s="159" t="s">
        <v>49</v>
      </c>
      <c r="B20" s="150" t="s">
        <v>50</v>
      </c>
      <c r="C20" s="112" t="s">
        <v>10</v>
      </c>
      <c r="D20" s="112" t="s">
        <v>8</v>
      </c>
      <c r="E20" s="113">
        <v>1.5E-3</v>
      </c>
      <c r="F20" s="159" t="s">
        <v>49</v>
      </c>
      <c r="G20" s="150" t="s">
        <v>50</v>
      </c>
      <c r="H20" s="112" t="s">
        <v>10</v>
      </c>
      <c r="I20" s="112" t="s">
        <v>8</v>
      </c>
      <c r="J20" s="113">
        <v>1.5E-3</v>
      </c>
      <c r="K20" s="86" t="s">
        <v>492</v>
      </c>
    </row>
    <row r="21" spans="1:11" x14ac:dyDescent="0.25">
      <c r="A21" s="159" t="s">
        <v>51</v>
      </c>
      <c r="B21" s="150" t="s">
        <v>52</v>
      </c>
      <c r="C21" s="112"/>
      <c r="D21" s="112"/>
      <c r="E21" s="113"/>
      <c r="F21" s="159" t="s">
        <v>51</v>
      </c>
      <c r="G21" s="150" t="s">
        <v>52</v>
      </c>
      <c r="H21" s="112"/>
      <c r="I21" s="112"/>
      <c r="J21" s="113"/>
    </row>
    <row r="22" spans="1:11" s="162" customFormat="1" ht="63" x14ac:dyDescent="0.25">
      <c r="A22" s="160" t="s">
        <v>53</v>
      </c>
      <c r="B22" s="161" t="s">
        <v>54</v>
      </c>
      <c r="C22" s="110" t="s">
        <v>10</v>
      </c>
      <c r="D22" s="110" t="s">
        <v>8</v>
      </c>
      <c r="E22" s="111">
        <v>2.5000000000000001E-2</v>
      </c>
      <c r="F22" s="160" t="s">
        <v>53</v>
      </c>
      <c r="G22" s="161" t="s">
        <v>54</v>
      </c>
      <c r="H22" s="110" t="s">
        <v>10</v>
      </c>
      <c r="I22" s="110" t="s">
        <v>8</v>
      </c>
      <c r="J22" s="111">
        <v>2.5000000000000001E-2</v>
      </c>
      <c r="K22" s="86" t="s">
        <v>492</v>
      </c>
    </row>
    <row r="23" spans="1:11" s="162" customFormat="1" ht="64.5" customHeight="1" x14ac:dyDescent="0.25">
      <c r="A23" s="160" t="s">
        <v>55</v>
      </c>
      <c r="B23" s="161" t="s">
        <v>56</v>
      </c>
      <c r="C23" s="110" t="s">
        <v>10</v>
      </c>
      <c r="D23" s="110" t="s">
        <v>8</v>
      </c>
      <c r="E23" s="111">
        <v>0.05</v>
      </c>
      <c r="F23" s="160" t="s">
        <v>55</v>
      </c>
      <c r="G23" s="161" t="s">
        <v>56</v>
      </c>
      <c r="H23" s="110" t="s">
        <v>10</v>
      </c>
      <c r="I23" s="110" t="s">
        <v>8</v>
      </c>
      <c r="J23" s="111">
        <v>0.05</v>
      </c>
      <c r="K23" s="86" t="s">
        <v>492</v>
      </c>
    </row>
    <row r="24" spans="1:11" s="162" customFormat="1" ht="63" x14ac:dyDescent="0.25">
      <c r="A24" s="160" t="s">
        <v>57</v>
      </c>
      <c r="B24" s="161" t="s">
        <v>58</v>
      </c>
      <c r="C24" s="110" t="s">
        <v>10</v>
      </c>
      <c r="D24" s="110" t="s">
        <v>8</v>
      </c>
      <c r="E24" s="111">
        <v>2.5000000000000001E-2</v>
      </c>
      <c r="F24" s="160" t="s">
        <v>57</v>
      </c>
      <c r="G24" s="161" t="s">
        <v>58</v>
      </c>
      <c r="H24" s="110" t="s">
        <v>10</v>
      </c>
      <c r="I24" s="110" t="s">
        <v>8</v>
      </c>
      <c r="J24" s="111">
        <v>2.5000000000000001E-2</v>
      </c>
      <c r="K24" s="86" t="s">
        <v>492</v>
      </c>
    </row>
    <row r="25" spans="1:11" ht="47.25" x14ac:dyDescent="0.25">
      <c r="A25" s="159" t="s">
        <v>59</v>
      </c>
      <c r="B25" s="150" t="s">
        <v>60</v>
      </c>
      <c r="C25" s="112" t="s">
        <v>10</v>
      </c>
      <c r="D25" s="112" t="s">
        <v>8</v>
      </c>
      <c r="E25" s="113">
        <v>2.5000000000000001E-2</v>
      </c>
      <c r="F25" s="159" t="s">
        <v>59</v>
      </c>
      <c r="G25" s="150" t="s">
        <v>60</v>
      </c>
      <c r="H25" s="112" t="s">
        <v>10</v>
      </c>
      <c r="I25" s="112" t="s">
        <v>8</v>
      </c>
      <c r="J25" s="113">
        <v>2.5000000000000001E-2</v>
      </c>
      <c r="K25" s="76" t="s">
        <v>408</v>
      </c>
    </row>
    <row r="26" spans="1:11" x14ac:dyDescent="0.25">
      <c r="A26" s="158">
        <v>5</v>
      </c>
      <c r="B26" s="148" t="s">
        <v>61</v>
      </c>
      <c r="C26" s="147"/>
      <c r="D26" s="112"/>
      <c r="E26" s="149"/>
      <c r="F26" s="158">
        <v>5</v>
      </c>
      <c r="G26" s="148" t="s">
        <v>61</v>
      </c>
      <c r="H26" s="147"/>
      <c r="I26" s="112"/>
      <c r="J26" s="149"/>
    </row>
    <row r="27" spans="1:11" ht="63" x14ac:dyDescent="0.25">
      <c r="A27" s="112" t="s">
        <v>62</v>
      </c>
      <c r="B27" s="150" t="s">
        <v>63</v>
      </c>
      <c r="C27" s="112" t="s">
        <v>10</v>
      </c>
      <c r="D27" s="112" t="s">
        <v>8</v>
      </c>
      <c r="E27" s="113">
        <v>0.01</v>
      </c>
      <c r="F27" s="112" t="s">
        <v>62</v>
      </c>
      <c r="G27" s="150" t="s">
        <v>63</v>
      </c>
      <c r="H27" s="112" t="s">
        <v>10</v>
      </c>
      <c r="I27" s="112" t="s">
        <v>8</v>
      </c>
      <c r="J27" s="113">
        <v>0.01</v>
      </c>
      <c r="K27" s="86" t="s">
        <v>492</v>
      </c>
    </row>
    <row r="28" spans="1:11" ht="63" x14ac:dyDescent="0.25">
      <c r="A28" s="112" t="s">
        <v>64</v>
      </c>
      <c r="B28" s="150" t="s">
        <v>65</v>
      </c>
      <c r="C28" s="112" t="s">
        <v>10</v>
      </c>
      <c r="D28" s="112" t="s">
        <v>8</v>
      </c>
      <c r="E28" s="113">
        <v>5.0000000000000001E-3</v>
      </c>
      <c r="F28" s="112" t="s">
        <v>64</v>
      </c>
      <c r="G28" s="150" t="s">
        <v>65</v>
      </c>
      <c r="H28" s="112" t="s">
        <v>10</v>
      </c>
      <c r="I28" s="112" t="s">
        <v>8</v>
      </c>
      <c r="J28" s="113">
        <v>5.0000000000000001E-3</v>
      </c>
      <c r="K28" s="86" t="s">
        <v>492</v>
      </c>
    </row>
    <row r="29" spans="1:11" ht="63" x14ac:dyDescent="0.25">
      <c r="A29" s="112" t="s">
        <v>66</v>
      </c>
      <c r="B29" s="150" t="s">
        <v>563</v>
      </c>
      <c r="C29" s="112" t="s">
        <v>10</v>
      </c>
      <c r="D29" s="112" t="s">
        <v>8</v>
      </c>
      <c r="E29" s="113">
        <v>0.1095</v>
      </c>
      <c r="F29" s="112" t="s">
        <v>66</v>
      </c>
      <c r="G29" s="150" t="s">
        <v>562</v>
      </c>
      <c r="H29" s="112" t="s">
        <v>10</v>
      </c>
      <c r="I29" s="112" t="s">
        <v>8</v>
      </c>
      <c r="J29" s="113">
        <v>0.1095</v>
      </c>
      <c r="K29" s="86" t="s">
        <v>492</v>
      </c>
    </row>
    <row r="30" spans="1:11" x14ac:dyDescent="0.25">
      <c r="A30" s="158">
        <v>6</v>
      </c>
      <c r="B30" s="148" t="s">
        <v>67</v>
      </c>
      <c r="C30" s="147"/>
      <c r="D30" s="147"/>
      <c r="E30" s="149"/>
      <c r="F30" s="158">
        <v>6</v>
      </c>
      <c r="G30" s="148" t="s">
        <v>67</v>
      </c>
      <c r="H30" s="147"/>
      <c r="I30" s="147"/>
      <c r="J30" s="149"/>
    </row>
    <row r="31" spans="1:11" ht="63" x14ac:dyDescent="0.25">
      <c r="A31" s="159" t="s">
        <v>68</v>
      </c>
      <c r="B31" s="150" t="s">
        <v>69</v>
      </c>
      <c r="C31" s="112" t="s">
        <v>10</v>
      </c>
      <c r="D31" s="112" t="s">
        <v>8</v>
      </c>
      <c r="E31" s="113">
        <v>0.01</v>
      </c>
      <c r="F31" s="159" t="s">
        <v>68</v>
      </c>
      <c r="G31" s="150" t="s">
        <v>69</v>
      </c>
      <c r="H31" s="112" t="s">
        <v>10</v>
      </c>
      <c r="I31" s="112" t="s">
        <v>8</v>
      </c>
      <c r="J31" s="113">
        <v>0.01</v>
      </c>
      <c r="K31" s="86" t="s">
        <v>492</v>
      </c>
    </row>
    <row r="32" spans="1:11" ht="63" x14ac:dyDescent="0.25">
      <c r="A32" s="159" t="s">
        <v>70</v>
      </c>
      <c r="B32" s="150" t="s">
        <v>71</v>
      </c>
      <c r="C32" s="112" t="s">
        <v>10</v>
      </c>
      <c r="D32" s="112" t="s">
        <v>8</v>
      </c>
      <c r="E32" s="113">
        <v>2.5000000000000001E-3</v>
      </c>
      <c r="F32" s="159" t="s">
        <v>70</v>
      </c>
      <c r="G32" s="150" t="s">
        <v>386</v>
      </c>
      <c r="H32" s="112" t="s">
        <v>10</v>
      </c>
      <c r="I32" s="112" t="s">
        <v>8</v>
      </c>
      <c r="J32" s="113">
        <v>2.5000000000000001E-3</v>
      </c>
      <c r="K32" s="86" t="s">
        <v>492</v>
      </c>
    </row>
    <row r="33" spans="1:11" x14ac:dyDescent="0.25">
      <c r="A33" s="158">
        <v>7</v>
      </c>
      <c r="B33" s="148" t="s">
        <v>72</v>
      </c>
      <c r="C33" s="147"/>
      <c r="D33" s="147"/>
      <c r="E33" s="163"/>
      <c r="F33" s="158">
        <v>7</v>
      </c>
      <c r="G33" s="148" t="s">
        <v>72</v>
      </c>
      <c r="H33" s="147"/>
      <c r="I33" s="147"/>
      <c r="J33" s="163"/>
    </row>
    <row r="34" spans="1:11" ht="63" x14ac:dyDescent="0.25">
      <c r="A34" s="159" t="s">
        <v>73</v>
      </c>
      <c r="B34" s="150" t="s">
        <v>74</v>
      </c>
      <c r="C34" s="112" t="s">
        <v>10</v>
      </c>
      <c r="D34" s="112" t="s">
        <v>9</v>
      </c>
      <c r="E34" s="113">
        <v>3.8E-3</v>
      </c>
      <c r="F34" s="159" t="s">
        <v>73</v>
      </c>
      <c r="G34" s="150" t="s">
        <v>74</v>
      </c>
      <c r="H34" s="112" t="s">
        <v>10</v>
      </c>
      <c r="I34" s="112" t="s">
        <v>9</v>
      </c>
      <c r="J34" s="113">
        <v>3.8E-3</v>
      </c>
      <c r="K34" s="86" t="s">
        <v>492</v>
      </c>
    </row>
    <row r="35" spans="1:11" ht="63" x14ac:dyDescent="0.25">
      <c r="A35" s="159" t="s">
        <v>75</v>
      </c>
      <c r="B35" s="150" t="s">
        <v>76</v>
      </c>
      <c r="C35" s="112" t="s">
        <v>10</v>
      </c>
      <c r="D35" s="112" t="s">
        <v>14</v>
      </c>
      <c r="E35" s="113">
        <v>1E-4</v>
      </c>
      <c r="F35" s="159" t="s">
        <v>75</v>
      </c>
      <c r="G35" s="150" t="s">
        <v>76</v>
      </c>
      <c r="H35" s="112" t="s">
        <v>10</v>
      </c>
      <c r="I35" s="112" t="s">
        <v>14</v>
      </c>
      <c r="J35" s="113">
        <v>1E-4</v>
      </c>
      <c r="K35" s="86" t="s">
        <v>492</v>
      </c>
    </row>
    <row r="36" spans="1:11" ht="47.25" x14ac:dyDescent="0.25">
      <c r="A36" s="158">
        <v>8</v>
      </c>
      <c r="B36" s="148" t="s">
        <v>77</v>
      </c>
      <c r="C36" s="147"/>
      <c r="D36" s="112"/>
      <c r="E36" s="163"/>
      <c r="F36" s="158">
        <v>8</v>
      </c>
      <c r="G36" s="148" t="s">
        <v>77</v>
      </c>
      <c r="H36" s="147"/>
      <c r="I36" s="112"/>
      <c r="J36" s="163"/>
    </row>
    <row r="37" spans="1:11" ht="63" x14ac:dyDescent="0.25">
      <c r="A37" s="159" t="s">
        <v>78</v>
      </c>
      <c r="B37" s="150" t="s">
        <v>79</v>
      </c>
      <c r="C37" s="112" t="s">
        <v>10</v>
      </c>
      <c r="D37" s="112" t="s">
        <v>14</v>
      </c>
      <c r="E37" s="113">
        <v>7.4999999999999997E-3</v>
      </c>
      <c r="F37" s="159" t="s">
        <v>78</v>
      </c>
      <c r="G37" s="150" t="s">
        <v>387</v>
      </c>
      <c r="H37" s="112" t="s">
        <v>10</v>
      </c>
      <c r="I37" s="112" t="s">
        <v>14</v>
      </c>
      <c r="J37" s="113">
        <v>7.4999999999999997E-3</v>
      </c>
      <c r="K37" s="86" t="s">
        <v>492</v>
      </c>
    </row>
    <row r="38" spans="1:11" ht="63" x14ac:dyDescent="0.25">
      <c r="A38" s="159" t="s">
        <v>80</v>
      </c>
      <c r="B38" s="150" t="s">
        <v>81</v>
      </c>
      <c r="C38" s="112" t="s">
        <v>10</v>
      </c>
      <c r="D38" s="112" t="s">
        <v>16</v>
      </c>
      <c r="E38" s="113">
        <v>5.0000000000000001E-3</v>
      </c>
      <c r="F38" s="159" t="s">
        <v>80</v>
      </c>
      <c r="G38" s="150" t="s">
        <v>385</v>
      </c>
      <c r="H38" s="112" t="s">
        <v>10</v>
      </c>
      <c r="I38" s="112" t="s">
        <v>16</v>
      </c>
      <c r="J38" s="113">
        <v>5.0000000000000001E-3</v>
      </c>
      <c r="K38" s="86" t="s">
        <v>492</v>
      </c>
    </row>
    <row r="39" spans="1:11" ht="63" x14ac:dyDescent="0.25">
      <c r="A39" s="159" t="s">
        <v>82</v>
      </c>
      <c r="B39" s="150" t="s">
        <v>83</v>
      </c>
      <c r="C39" s="112" t="s">
        <v>10</v>
      </c>
      <c r="D39" s="112" t="s">
        <v>8</v>
      </c>
      <c r="E39" s="113">
        <v>0.01</v>
      </c>
      <c r="F39" s="159" t="s">
        <v>82</v>
      </c>
      <c r="G39" s="150" t="s">
        <v>388</v>
      </c>
      <c r="H39" s="112" t="s">
        <v>10</v>
      </c>
      <c r="I39" s="112" t="s">
        <v>8</v>
      </c>
      <c r="J39" s="113">
        <v>0.01</v>
      </c>
      <c r="K39" s="86" t="s">
        <v>492</v>
      </c>
    </row>
    <row r="40" spans="1:11" ht="31.5" x14ac:dyDescent="0.25">
      <c r="A40" s="158">
        <v>9</v>
      </c>
      <c r="B40" s="148" t="s">
        <v>84</v>
      </c>
      <c r="C40" s="147"/>
      <c r="D40" s="112"/>
      <c r="E40" s="164"/>
      <c r="F40" s="158"/>
      <c r="G40" s="148"/>
      <c r="H40" s="147"/>
      <c r="I40" s="112"/>
      <c r="J40" s="164"/>
    </row>
    <row r="41" spans="1:11" ht="102" customHeight="1" x14ac:dyDescent="0.25">
      <c r="A41" s="159"/>
      <c r="B41" s="150" t="s">
        <v>85</v>
      </c>
      <c r="C41" s="112" t="s">
        <v>10</v>
      </c>
      <c r="D41" s="112" t="s">
        <v>11</v>
      </c>
      <c r="E41" s="113">
        <v>2.3E-3</v>
      </c>
      <c r="F41" s="159"/>
      <c r="G41" s="150"/>
      <c r="H41" s="112"/>
      <c r="I41" s="112"/>
      <c r="J41" s="113"/>
      <c r="K41" s="182" t="s">
        <v>430</v>
      </c>
    </row>
    <row r="42" spans="1:11" x14ac:dyDescent="0.25">
      <c r="A42" s="158" t="s">
        <v>86</v>
      </c>
      <c r="B42" s="236" t="s">
        <v>87</v>
      </c>
      <c r="C42" s="236"/>
      <c r="D42" s="236"/>
      <c r="E42" s="236"/>
      <c r="F42" s="158" t="s">
        <v>86</v>
      </c>
      <c r="G42" s="236" t="s">
        <v>87</v>
      </c>
      <c r="H42" s="236"/>
      <c r="I42" s="236"/>
      <c r="J42" s="236"/>
    </row>
    <row r="43" spans="1:11" ht="31.5" x14ac:dyDescent="0.25">
      <c r="A43" s="158">
        <v>1</v>
      </c>
      <c r="B43" s="157" t="s">
        <v>88</v>
      </c>
      <c r="C43" s="157"/>
      <c r="D43" s="157"/>
      <c r="E43" s="157"/>
      <c r="F43" s="158">
        <v>1</v>
      </c>
      <c r="G43" s="157" t="s">
        <v>88</v>
      </c>
      <c r="H43" s="157"/>
      <c r="I43" s="157"/>
      <c r="J43" s="157"/>
    </row>
    <row r="44" spans="1:11" ht="63" x14ac:dyDescent="0.25">
      <c r="A44" s="159" t="s">
        <v>24</v>
      </c>
      <c r="B44" s="150" t="s">
        <v>89</v>
      </c>
      <c r="C44" s="112" t="s">
        <v>90</v>
      </c>
      <c r="D44" s="112" t="s">
        <v>8</v>
      </c>
      <c r="E44" s="113">
        <v>5</v>
      </c>
      <c r="F44" s="159" t="s">
        <v>24</v>
      </c>
      <c r="G44" s="150" t="s">
        <v>89</v>
      </c>
      <c r="H44" s="112" t="s">
        <v>90</v>
      </c>
      <c r="I44" s="112" t="s">
        <v>8</v>
      </c>
      <c r="J44" s="113">
        <v>5</v>
      </c>
      <c r="K44" s="86" t="s">
        <v>492</v>
      </c>
    </row>
    <row r="45" spans="1:11" ht="63" x14ac:dyDescent="0.25">
      <c r="A45" s="159" t="s">
        <v>27</v>
      </c>
      <c r="B45" s="150" t="s">
        <v>91</v>
      </c>
      <c r="C45" s="112" t="s">
        <v>90</v>
      </c>
      <c r="D45" s="112" t="s">
        <v>8</v>
      </c>
      <c r="E45" s="113">
        <v>12</v>
      </c>
      <c r="F45" s="159" t="s">
        <v>27</v>
      </c>
      <c r="G45" s="150" t="s">
        <v>91</v>
      </c>
      <c r="H45" s="112" t="s">
        <v>90</v>
      </c>
      <c r="I45" s="112" t="s">
        <v>8</v>
      </c>
      <c r="J45" s="113">
        <v>12</v>
      </c>
      <c r="K45" s="86" t="s">
        <v>492</v>
      </c>
    </row>
    <row r="46" spans="1:11" ht="63" x14ac:dyDescent="0.25">
      <c r="A46" s="159" t="s">
        <v>92</v>
      </c>
      <c r="B46" s="150" t="s">
        <v>93</v>
      </c>
      <c r="C46" s="112" t="s">
        <v>90</v>
      </c>
      <c r="D46" s="112" t="s">
        <v>8</v>
      </c>
      <c r="E46" s="113">
        <v>3</v>
      </c>
      <c r="F46" s="159" t="s">
        <v>92</v>
      </c>
      <c r="G46" s="150" t="s">
        <v>93</v>
      </c>
      <c r="H46" s="112" t="s">
        <v>90</v>
      </c>
      <c r="I46" s="112" t="s">
        <v>8</v>
      </c>
      <c r="J46" s="113">
        <v>3</v>
      </c>
      <c r="K46" s="86" t="s">
        <v>492</v>
      </c>
    </row>
    <row r="47" spans="1:11" ht="78.75" x14ac:dyDescent="0.25">
      <c r="A47" s="159" t="s">
        <v>94</v>
      </c>
      <c r="B47" s="150" t="s">
        <v>95</v>
      </c>
      <c r="C47" s="112" t="s">
        <v>90</v>
      </c>
      <c r="D47" s="112" t="s">
        <v>8</v>
      </c>
      <c r="E47" s="113">
        <v>10</v>
      </c>
      <c r="F47" s="159" t="s">
        <v>94</v>
      </c>
      <c r="G47" s="150" t="s">
        <v>95</v>
      </c>
      <c r="H47" s="112" t="s">
        <v>90</v>
      </c>
      <c r="I47" s="112" t="s">
        <v>8</v>
      </c>
      <c r="J47" s="113">
        <v>10</v>
      </c>
      <c r="K47" s="86" t="s">
        <v>492</v>
      </c>
    </row>
    <row r="48" spans="1:11" ht="126" x14ac:dyDescent="0.25">
      <c r="A48" s="159"/>
      <c r="B48" s="150"/>
      <c r="C48" s="112"/>
      <c r="D48" s="112"/>
      <c r="E48" s="113"/>
      <c r="F48" s="159" t="s">
        <v>176</v>
      </c>
      <c r="G48" s="150" t="s">
        <v>163</v>
      </c>
      <c r="H48" s="112" t="s">
        <v>90</v>
      </c>
      <c r="I48" s="112" t="s">
        <v>8</v>
      </c>
      <c r="J48" s="113">
        <v>10</v>
      </c>
      <c r="K48" s="86" t="s">
        <v>417</v>
      </c>
    </row>
    <row r="49" spans="1:11" x14ac:dyDescent="0.25">
      <c r="A49" s="158">
        <v>2</v>
      </c>
      <c r="B49" s="157" t="s">
        <v>96</v>
      </c>
      <c r="C49" s="157"/>
      <c r="D49" s="157"/>
      <c r="E49" s="157"/>
      <c r="F49" s="158">
        <v>2</v>
      </c>
      <c r="G49" s="157" t="s">
        <v>96</v>
      </c>
      <c r="H49" s="157"/>
      <c r="I49" s="157"/>
      <c r="J49" s="157"/>
    </row>
    <row r="50" spans="1:11" ht="94.5" x14ac:dyDescent="0.25">
      <c r="A50" s="159" t="s">
        <v>97</v>
      </c>
      <c r="B50" s="150" t="s">
        <v>98</v>
      </c>
      <c r="C50" s="112" t="s">
        <v>90</v>
      </c>
      <c r="D50" s="112" t="s">
        <v>8</v>
      </c>
      <c r="E50" s="113">
        <v>12</v>
      </c>
      <c r="F50" s="159" t="s">
        <v>97</v>
      </c>
      <c r="G50" s="150" t="s">
        <v>98</v>
      </c>
      <c r="H50" s="112" t="s">
        <v>90</v>
      </c>
      <c r="I50" s="112" t="s">
        <v>8</v>
      </c>
      <c r="J50" s="113">
        <v>12</v>
      </c>
      <c r="K50" s="86" t="s">
        <v>415</v>
      </c>
    </row>
    <row r="51" spans="1:11" ht="94.5" x14ac:dyDescent="0.25">
      <c r="A51" s="159" t="s">
        <v>99</v>
      </c>
      <c r="B51" s="150" t="s">
        <v>100</v>
      </c>
      <c r="C51" s="112" t="s">
        <v>90</v>
      </c>
      <c r="D51" s="112" t="s">
        <v>8</v>
      </c>
      <c r="E51" s="113">
        <v>5</v>
      </c>
      <c r="F51" s="159" t="s">
        <v>99</v>
      </c>
      <c r="G51" s="150" t="s">
        <v>389</v>
      </c>
      <c r="H51" s="112" t="s">
        <v>90</v>
      </c>
      <c r="I51" s="112" t="s">
        <v>8</v>
      </c>
      <c r="J51" s="113">
        <v>5</v>
      </c>
      <c r="K51" s="86" t="s">
        <v>415</v>
      </c>
    </row>
    <row r="52" spans="1:11" s="146" customFormat="1" x14ac:dyDescent="0.25">
      <c r="A52" s="158" t="s">
        <v>101</v>
      </c>
      <c r="B52" s="236" t="s">
        <v>102</v>
      </c>
      <c r="C52" s="236"/>
      <c r="D52" s="236"/>
      <c r="E52" s="236"/>
      <c r="F52" s="158" t="s">
        <v>101</v>
      </c>
      <c r="G52" s="236" t="s">
        <v>102</v>
      </c>
      <c r="H52" s="236"/>
      <c r="I52" s="236"/>
      <c r="J52" s="236"/>
      <c r="K52" s="76"/>
    </row>
    <row r="53" spans="1:11" ht="63" x14ac:dyDescent="0.25">
      <c r="A53" s="159">
        <v>1</v>
      </c>
      <c r="B53" s="150" t="s">
        <v>12</v>
      </c>
      <c r="C53" s="159"/>
      <c r="D53" s="112"/>
      <c r="E53" s="113"/>
      <c r="F53" s="159">
        <v>1</v>
      </c>
      <c r="G53" s="150" t="s">
        <v>390</v>
      </c>
      <c r="H53" s="159"/>
      <c r="I53" s="112"/>
      <c r="J53" s="113"/>
    </row>
    <row r="54" spans="1:11" ht="63" x14ac:dyDescent="0.25">
      <c r="A54" s="159" t="s">
        <v>24</v>
      </c>
      <c r="B54" s="150" t="s">
        <v>13</v>
      </c>
      <c r="C54" s="159" t="s">
        <v>103</v>
      </c>
      <c r="D54" s="112" t="s">
        <v>14</v>
      </c>
      <c r="E54" s="113">
        <v>1.2E-2</v>
      </c>
      <c r="F54" s="159" t="s">
        <v>24</v>
      </c>
      <c r="G54" s="150" t="s">
        <v>13</v>
      </c>
      <c r="H54" s="159" t="s">
        <v>103</v>
      </c>
      <c r="I54" s="112" t="s">
        <v>14</v>
      </c>
      <c r="J54" s="113">
        <v>1.2E-2</v>
      </c>
      <c r="K54" s="86" t="s">
        <v>492</v>
      </c>
    </row>
    <row r="55" spans="1:11" ht="63" x14ac:dyDescent="0.25">
      <c r="A55" s="159" t="s">
        <v>27</v>
      </c>
      <c r="B55" s="150" t="s">
        <v>15</v>
      </c>
      <c r="C55" s="159" t="s">
        <v>104</v>
      </c>
      <c r="D55" s="112" t="s">
        <v>14</v>
      </c>
      <c r="E55" s="113">
        <v>8.0000000000000002E-3</v>
      </c>
      <c r="F55" s="159" t="s">
        <v>27</v>
      </c>
      <c r="G55" s="150" t="s">
        <v>15</v>
      </c>
      <c r="H55" s="159" t="s">
        <v>104</v>
      </c>
      <c r="I55" s="112" t="s">
        <v>14</v>
      </c>
      <c r="J55" s="113">
        <v>8.0000000000000002E-3</v>
      </c>
      <c r="K55" s="86" t="s">
        <v>492</v>
      </c>
    </row>
    <row r="56" spans="1:11" ht="110.25" x14ac:dyDescent="0.25">
      <c r="A56" s="159">
        <v>2</v>
      </c>
      <c r="B56" s="150" t="s">
        <v>105</v>
      </c>
      <c r="C56" s="112" t="s">
        <v>106</v>
      </c>
      <c r="D56" s="112" t="s">
        <v>14</v>
      </c>
      <c r="E56" s="113">
        <v>4.0000000000000001E-3</v>
      </c>
      <c r="F56" s="159">
        <v>2</v>
      </c>
      <c r="G56" s="150" t="s">
        <v>493</v>
      </c>
      <c r="H56" s="112" t="s">
        <v>106</v>
      </c>
      <c r="I56" s="112" t="s">
        <v>14</v>
      </c>
      <c r="J56" s="113">
        <v>4.0000000000000001E-3</v>
      </c>
      <c r="K56" s="101" t="s">
        <v>492</v>
      </c>
    </row>
    <row r="57" spans="1:11" ht="204.75" x14ac:dyDescent="0.25">
      <c r="A57" s="159">
        <v>3</v>
      </c>
      <c r="B57" s="150" t="s">
        <v>107</v>
      </c>
      <c r="C57" s="112" t="s">
        <v>10</v>
      </c>
      <c r="D57" s="112" t="s">
        <v>14</v>
      </c>
      <c r="E57" s="113">
        <v>0.01</v>
      </c>
      <c r="F57" s="159">
        <v>3</v>
      </c>
      <c r="G57" s="150" t="s">
        <v>164</v>
      </c>
      <c r="H57" s="112" t="s">
        <v>10</v>
      </c>
      <c r="I57" s="112" t="s">
        <v>14</v>
      </c>
      <c r="J57" s="113">
        <v>1.01E-2</v>
      </c>
      <c r="K57" s="86" t="s">
        <v>418</v>
      </c>
    </row>
    <row r="58" spans="1:11" ht="78.75" x14ac:dyDescent="0.25">
      <c r="A58" s="159"/>
      <c r="B58" s="150"/>
      <c r="C58" s="112"/>
      <c r="D58" s="112"/>
      <c r="E58" s="113"/>
      <c r="F58" s="159">
        <v>4</v>
      </c>
      <c r="G58" s="191" t="s">
        <v>564</v>
      </c>
      <c r="H58" s="112" t="s">
        <v>10</v>
      </c>
      <c r="I58" s="112" t="s">
        <v>31</v>
      </c>
      <c r="J58" s="190">
        <v>3.8E-3</v>
      </c>
      <c r="K58" s="186" t="s">
        <v>435</v>
      </c>
    </row>
    <row r="59" spans="1:11" ht="46.5" customHeight="1" x14ac:dyDescent="0.25">
      <c r="A59" s="147" t="s">
        <v>108</v>
      </c>
      <c r="B59" s="244" t="s">
        <v>109</v>
      </c>
      <c r="C59" s="244"/>
      <c r="D59" s="244"/>
      <c r="E59" s="244"/>
      <c r="F59" s="147" t="s">
        <v>108</v>
      </c>
      <c r="G59" s="244" t="s">
        <v>165</v>
      </c>
      <c r="H59" s="244"/>
      <c r="I59" s="244"/>
      <c r="J59" s="244"/>
    </row>
    <row r="60" spans="1:11" x14ac:dyDescent="0.25">
      <c r="A60" s="147" t="s">
        <v>110</v>
      </c>
      <c r="B60" s="245" t="s">
        <v>111</v>
      </c>
      <c r="C60" s="245"/>
      <c r="D60" s="245"/>
      <c r="E60" s="245"/>
      <c r="F60" s="147" t="s">
        <v>110</v>
      </c>
      <c r="G60" s="245" t="s">
        <v>166</v>
      </c>
      <c r="H60" s="245"/>
      <c r="I60" s="245"/>
      <c r="J60" s="245"/>
    </row>
    <row r="61" spans="1:11" x14ac:dyDescent="0.25">
      <c r="A61" s="147">
        <v>1</v>
      </c>
      <c r="B61" s="148" t="s">
        <v>23</v>
      </c>
      <c r="C61" s="147"/>
      <c r="D61" s="147"/>
      <c r="E61" s="147"/>
      <c r="F61" s="147">
        <v>1</v>
      </c>
      <c r="G61" s="148" t="s">
        <v>23</v>
      </c>
      <c r="H61" s="147"/>
      <c r="I61" s="147"/>
      <c r="J61" s="147"/>
    </row>
    <row r="62" spans="1:11" ht="94.5" x14ac:dyDescent="0.25">
      <c r="A62" s="159" t="s">
        <v>24</v>
      </c>
      <c r="B62" s="150" t="s">
        <v>112</v>
      </c>
      <c r="C62" s="159" t="s">
        <v>10</v>
      </c>
      <c r="D62" s="112" t="s">
        <v>26</v>
      </c>
      <c r="E62" s="113">
        <v>2.9999999999999997E-4</v>
      </c>
      <c r="F62" s="159" t="s">
        <v>24</v>
      </c>
      <c r="G62" s="150" t="s">
        <v>391</v>
      </c>
      <c r="H62" s="159" t="s">
        <v>10</v>
      </c>
      <c r="I62" s="112" t="s">
        <v>26</v>
      </c>
      <c r="J62" s="113">
        <v>2.9999999999999997E-4</v>
      </c>
      <c r="K62" s="86" t="s">
        <v>492</v>
      </c>
    </row>
    <row r="63" spans="1:11" ht="94.5" x14ac:dyDescent="0.25">
      <c r="A63" s="159" t="s">
        <v>27</v>
      </c>
      <c r="B63" s="150" t="s">
        <v>113</v>
      </c>
      <c r="C63" s="159" t="s">
        <v>10</v>
      </c>
      <c r="D63" s="112" t="s">
        <v>29</v>
      </c>
      <c r="E63" s="113">
        <v>2.9999999999999997E-4</v>
      </c>
      <c r="F63" s="159" t="s">
        <v>27</v>
      </c>
      <c r="G63" s="150" t="s">
        <v>113</v>
      </c>
      <c r="H63" s="159" t="s">
        <v>10</v>
      </c>
      <c r="I63" s="112" t="s">
        <v>29</v>
      </c>
      <c r="J63" s="113">
        <v>2.9999999999999997E-4</v>
      </c>
      <c r="K63" s="86" t="s">
        <v>415</v>
      </c>
    </row>
    <row r="64" spans="1:11" x14ac:dyDescent="0.25">
      <c r="A64" s="158">
        <v>2</v>
      </c>
      <c r="B64" s="148" t="s">
        <v>114</v>
      </c>
      <c r="C64" s="158" t="s">
        <v>10</v>
      </c>
      <c r="D64" s="112"/>
      <c r="E64" s="113"/>
      <c r="F64" s="158">
        <v>2</v>
      </c>
      <c r="G64" s="148" t="s">
        <v>114</v>
      </c>
      <c r="H64" s="158" t="s">
        <v>10</v>
      </c>
      <c r="I64" s="112"/>
      <c r="J64" s="113"/>
    </row>
    <row r="65" spans="1:12" ht="94.5" x14ac:dyDescent="0.25">
      <c r="A65" s="159" t="s">
        <v>97</v>
      </c>
      <c r="B65" s="150" t="s">
        <v>115</v>
      </c>
      <c r="C65" s="112" t="s">
        <v>10</v>
      </c>
      <c r="D65" s="112" t="s">
        <v>8</v>
      </c>
      <c r="E65" s="113">
        <v>1E-3</v>
      </c>
      <c r="F65" s="159" t="s">
        <v>97</v>
      </c>
      <c r="G65" s="150" t="s">
        <v>392</v>
      </c>
      <c r="H65" s="112" t="s">
        <v>10</v>
      </c>
      <c r="I65" s="112" t="s">
        <v>8</v>
      </c>
      <c r="J65" s="113">
        <v>1E-3</v>
      </c>
      <c r="K65" s="86" t="s">
        <v>415</v>
      </c>
    </row>
    <row r="66" spans="1:12" ht="94.5" x14ac:dyDescent="0.25">
      <c r="A66" s="159" t="s">
        <v>99</v>
      </c>
      <c r="B66" s="150" t="s">
        <v>116</v>
      </c>
      <c r="C66" s="159" t="s">
        <v>10</v>
      </c>
      <c r="D66" s="112" t="s">
        <v>9</v>
      </c>
      <c r="E66" s="113">
        <v>2.9999999999999997E-4</v>
      </c>
      <c r="F66" s="159" t="s">
        <v>99</v>
      </c>
      <c r="G66" s="150" t="s">
        <v>116</v>
      </c>
      <c r="H66" s="159" t="s">
        <v>10</v>
      </c>
      <c r="I66" s="112" t="s">
        <v>9</v>
      </c>
      <c r="J66" s="113">
        <v>2.9999999999999997E-4</v>
      </c>
      <c r="K66" s="86" t="s">
        <v>415</v>
      </c>
    </row>
    <row r="67" spans="1:12" ht="94.5" x14ac:dyDescent="0.25">
      <c r="A67" s="159" t="s">
        <v>117</v>
      </c>
      <c r="B67" s="150" t="s">
        <v>118</v>
      </c>
      <c r="C67" s="159" t="s">
        <v>10</v>
      </c>
      <c r="D67" s="112" t="s">
        <v>9</v>
      </c>
      <c r="E67" s="113">
        <v>2.9999999999999997E-4</v>
      </c>
      <c r="F67" s="159" t="s">
        <v>117</v>
      </c>
      <c r="G67" s="150" t="s">
        <v>118</v>
      </c>
      <c r="H67" s="159" t="s">
        <v>10</v>
      </c>
      <c r="I67" s="112" t="s">
        <v>9</v>
      </c>
      <c r="J67" s="113">
        <v>2.9999999999999997E-4</v>
      </c>
      <c r="K67" s="86" t="s">
        <v>415</v>
      </c>
    </row>
    <row r="68" spans="1:12" ht="189" x14ac:dyDescent="0.25">
      <c r="A68" s="159" t="s">
        <v>119</v>
      </c>
      <c r="B68" s="150" t="s">
        <v>120</v>
      </c>
      <c r="C68" s="159" t="s">
        <v>10</v>
      </c>
      <c r="D68" s="112" t="s">
        <v>9</v>
      </c>
      <c r="E68" s="113">
        <v>1E-4</v>
      </c>
      <c r="F68" s="159" t="s">
        <v>119</v>
      </c>
      <c r="G68" s="150" t="s">
        <v>393</v>
      </c>
      <c r="H68" s="159" t="s">
        <v>10</v>
      </c>
      <c r="I68" s="112" t="s">
        <v>9</v>
      </c>
      <c r="J68" s="113">
        <v>4.0000000000000002E-4</v>
      </c>
      <c r="K68" s="86" t="s">
        <v>419</v>
      </c>
    </row>
    <row r="69" spans="1:12" s="146" customFormat="1" ht="25.5" customHeight="1" x14ac:dyDescent="0.25">
      <c r="A69" s="158">
        <v>3</v>
      </c>
      <c r="B69" s="148" t="s">
        <v>121</v>
      </c>
      <c r="C69" s="147" t="s">
        <v>10</v>
      </c>
      <c r="D69" s="147"/>
      <c r="E69" s="149"/>
      <c r="F69" s="158">
        <v>3</v>
      </c>
      <c r="G69" s="148" t="s">
        <v>395</v>
      </c>
      <c r="H69" s="147" t="s">
        <v>10</v>
      </c>
      <c r="I69" s="147"/>
      <c r="J69" s="149"/>
      <c r="K69" s="76"/>
    </row>
    <row r="70" spans="1:12" s="146" customFormat="1" ht="94.5" x14ac:dyDescent="0.25">
      <c r="A70" s="158"/>
      <c r="B70" s="148"/>
      <c r="C70" s="147"/>
      <c r="D70" s="147"/>
      <c r="E70" s="149"/>
      <c r="F70" s="159" t="s">
        <v>33</v>
      </c>
      <c r="G70" s="165" t="s">
        <v>167</v>
      </c>
      <c r="H70" s="159" t="s">
        <v>10</v>
      </c>
      <c r="I70" s="112" t="s">
        <v>8</v>
      </c>
      <c r="J70" s="113">
        <v>2E-3</v>
      </c>
      <c r="K70" s="86" t="s">
        <v>420</v>
      </c>
    </row>
    <row r="71" spans="1:12" ht="63" x14ac:dyDescent="0.25">
      <c r="A71" s="159" t="s">
        <v>33</v>
      </c>
      <c r="B71" s="150" t="s">
        <v>122</v>
      </c>
      <c r="C71" s="159" t="s">
        <v>10</v>
      </c>
      <c r="D71" s="112" t="s">
        <v>14</v>
      </c>
      <c r="E71" s="113">
        <v>1.2999999999999999E-3</v>
      </c>
      <c r="F71" s="159" t="s">
        <v>35</v>
      </c>
      <c r="G71" s="150" t="s">
        <v>122</v>
      </c>
      <c r="H71" s="159" t="s">
        <v>10</v>
      </c>
      <c r="I71" s="112" t="s">
        <v>14</v>
      </c>
      <c r="J71" s="113">
        <v>1.2999999999999999E-3</v>
      </c>
      <c r="K71" s="101" t="s">
        <v>492</v>
      </c>
    </row>
    <row r="72" spans="1:12" ht="94.5" x14ac:dyDescent="0.25">
      <c r="A72" s="159" t="s">
        <v>35</v>
      </c>
      <c r="B72" s="150" t="s">
        <v>123</v>
      </c>
      <c r="C72" s="159" t="s">
        <v>10</v>
      </c>
      <c r="D72" s="112" t="s">
        <v>14</v>
      </c>
      <c r="E72" s="113">
        <v>1.37E-2</v>
      </c>
      <c r="F72" s="159" t="s">
        <v>37</v>
      </c>
      <c r="G72" s="150" t="s">
        <v>123</v>
      </c>
      <c r="H72" s="159" t="s">
        <v>10</v>
      </c>
      <c r="I72" s="112" t="s">
        <v>14</v>
      </c>
      <c r="J72" s="113">
        <v>1.37E-2</v>
      </c>
      <c r="K72" s="86" t="s">
        <v>415</v>
      </c>
    </row>
    <row r="73" spans="1:12" ht="47.25" x14ac:dyDescent="0.25">
      <c r="A73" s="159"/>
      <c r="B73" s="150"/>
      <c r="C73" s="112"/>
      <c r="D73" s="112"/>
      <c r="E73" s="113"/>
      <c r="F73" s="159"/>
      <c r="G73" s="165"/>
      <c r="H73" s="159"/>
      <c r="I73" s="112"/>
      <c r="L73" s="165" t="s">
        <v>394</v>
      </c>
    </row>
    <row r="74" spans="1:12" x14ac:dyDescent="0.25">
      <c r="A74" s="159"/>
      <c r="B74" s="150"/>
      <c r="C74" s="112"/>
      <c r="D74" s="112"/>
      <c r="E74" s="113"/>
      <c r="F74" s="166">
        <v>4</v>
      </c>
      <c r="G74" s="146" t="s">
        <v>67</v>
      </c>
    </row>
    <row r="75" spans="1:12" ht="94.5" x14ac:dyDescent="0.25">
      <c r="A75" s="159" t="s">
        <v>37</v>
      </c>
      <c r="B75" s="150" t="s">
        <v>124</v>
      </c>
      <c r="C75" s="159" t="s">
        <v>10</v>
      </c>
      <c r="D75" s="112" t="s">
        <v>8</v>
      </c>
      <c r="E75" s="113">
        <v>2E-3</v>
      </c>
      <c r="F75" s="159">
        <v>4.0999999999999996</v>
      </c>
      <c r="G75" s="150" t="s">
        <v>405</v>
      </c>
      <c r="H75" s="159" t="s">
        <v>10</v>
      </c>
      <c r="I75" s="112" t="s">
        <v>8</v>
      </c>
      <c r="J75" s="113">
        <v>2E-3</v>
      </c>
      <c r="K75" s="86" t="s">
        <v>415</v>
      </c>
    </row>
    <row r="76" spans="1:12" ht="94.5" x14ac:dyDescent="0.25">
      <c r="A76" s="159" t="s">
        <v>125</v>
      </c>
      <c r="B76" s="150" t="s">
        <v>126</v>
      </c>
      <c r="C76" s="112" t="s">
        <v>10</v>
      </c>
      <c r="D76" s="112" t="s">
        <v>8</v>
      </c>
      <c r="E76" s="113">
        <v>2.5000000000000001E-3</v>
      </c>
      <c r="F76" s="159">
        <v>4.2</v>
      </c>
      <c r="G76" s="150" t="s">
        <v>406</v>
      </c>
      <c r="H76" s="112" t="s">
        <v>10</v>
      </c>
      <c r="I76" s="112" t="s">
        <v>8</v>
      </c>
      <c r="J76" s="113">
        <v>2.5000000000000001E-3</v>
      </c>
      <c r="K76" s="86" t="s">
        <v>415</v>
      </c>
    </row>
    <row r="77" spans="1:12" s="146" customFormat="1" ht="22.5" customHeight="1" x14ac:dyDescent="0.25">
      <c r="A77" s="158">
        <v>4</v>
      </c>
      <c r="B77" s="148" t="s">
        <v>72</v>
      </c>
      <c r="C77" s="158" t="s">
        <v>10</v>
      </c>
      <c r="D77" s="147"/>
      <c r="E77" s="149"/>
      <c r="F77" s="158">
        <v>5</v>
      </c>
      <c r="G77" s="148" t="s">
        <v>72</v>
      </c>
      <c r="H77" s="158" t="s">
        <v>10</v>
      </c>
      <c r="I77" s="147"/>
      <c r="J77" s="149"/>
      <c r="K77" s="76"/>
    </row>
    <row r="78" spans="1:12" ht="63" x14ac:dyDescent="0.25">
      <c r="A78" s="159" t="s">
        <v>41</v>
      </c>
      <c r="B78" s="150" t="s">
        <v>127</v>
      </c>
      <c r="C78" s="159" t="s">
        <v>10</v>
      </c>
      <c r="D78" s="112" t="s">
        <v>8</v>
      </c>
      <c r="E78" s="113">
        <v>1E-4</v>
      </c>
      <c r="F78" s="159">
        <v>5.0999999999999996</v>
      </c>
      <c r="G78" s="150" t="s">
        <v>127</v>
      </c>
      <c r="H78" s="159" t="s">
        <v>10</v>
      </c>
      <c r="I78" s="112" t="s">
        <v>8</v>
      </c>
      <c r="J78" s="113">
        <v>1E-4</v>
      </c>
      <c r="K78" s="101" t="s">
        <v>492</v>
      </c>
    </row>
    <row r="79" spans="1:12" ht="63" x14ac:dyDescent="0.25">
      <c r="A79" s="159" t="s">
        <v>49</v>
      </c>
      <c r="B79" s="150" t="s">
        <v>128</v>
      </c>
      <c r="C79" s="159" t="s">
        <v>10</v>
      </c>
      <c r="D79" s="112" t="s">
        <v>9</v>
      </c>
      <c r="E79" s="113">
        <v>1.9E-3</v>
      </c>
      <c r="F79" s="159">
        <v>5.2</v>
      </c>
      <c r="G79" s="150" t="s">
        <v>128</v>
      </c>
      <c r="H79" s="159" t="s">
        <v>10</v>
      </c>
      <c r="I79" s="112" t="s">
        <v>9</v>
      </c>
      <c r="J79" s="113">
        <v>1.9E-3</v>
      </c>
      <c r="K79" s="101" t="s">
        <v>492</v>
      </c>
    </row>
    <row r="80" spans="1:12" ht="78.75" x14ac:dyDescent="0.25">
      <c r="A80" s="159" t="s">
        <v>51</v>
      </c>
      <c r="B80" s="150" t="s">
        <v>129</v>
      </c>
      <c r="C80" s="112" t="s">
        <v>10</v>
      </c>
      <c r="D80" s="112" t="s">
        <v>14</v>
      </c>
      <c r="E80" s="113">
        <v>1E-4</v>
      </c>
      <c r="F80" s="159">
        <v>5.3</v>
      </c>
      <c r="G80" s="150" t="s">
        <v>396</v>
      </c>
      <c r="H80" s="112" t="s">
        <v>10</v>
      </c>
      <c r="I80" s="112" t="s">
        <v>14</v>
      </c>
      <c r="J80" s="113">
        <v>1E-4</v>
      </c>
      <c r="K80" s="101" t="s">
        <v>492</v>
      </c>
    </row>
    <row r="81" spans="1:11" s="146" customFormat="1" ht="33" customHeight="1" x14ac:dyDescent="0.25">
      <c r="A81" s="158">
        <v>5</v>
      </c>
      <c r="B81" s="148" t="s">
        <v>130</v>
      </c>
      <c r="C81" s="147" t="s">
        <v>10</v>
      </c>
      <c r="D81" s="147"/>
      <c r="E81" s="149"/>
      <c r="F81" s="158">
        <v>6</v>
      </c>
      <c r="G81" s="148" t="s">
        <v>168</v>
      </c>
      <c r="K81" s="76"/>
    </row>
    <row r="82" spans="1:11" ht="78.75" x14ac:dyDescent="0.25">
      <c r="A82" s="159" t="s">
        <v>62</v>
      </c>
      <c r="B82" s="150" t="s">
        <v>131</v>
      </c>
      <c r="C82" s="159" t="s">
        <v>10</v>
      </c>
      <c r="D82" s="112" t="s">
        <v>14</v>
      </c>
      <c r="E82" s="113">
        <v>5.0000000000000001E-3</v>
      </c>
      <c r="F82" s="159">
        <v>6.1</v>
      </c>
      <c r="G82" s="150" t="s">
        <v>397</v>
      </c>
      <c r="H82" s="159" t="s">
        <v>10</v>
      </c>
      <c r="I82" s="112" t="s">
        <v>14</v>
      </c>
      <c r="J82" s="113">
        <v>5.0000000000000001E-3</v>
      </c>
      <c r="K82" s="101" t="s">
        <v>492</v>
      </c>
    </row>
    <row r="83" spans="1:11" ht="63" x14ac:dyDescent="0.25">
      <c r="A83" s="159" t="s">
        <v>64</v>
      </c>
      <c r="B83" s="150" t="s">
        <v>132</v>
      </c>
      <c r="C83" s="159" t="s">
        <v>10</v>
      </c>
      <c r="D83" s="112" t="s">
        <v>16</v>
      </c>
      <c r="E83" s="113">
        <v>5.0000000000000001E-3</v>
      </c>
      <c r="F83" s="159">
        <v>6.2</v>
      </c>
      <c r="G83" s="150" t="s">
        <v>398</v>
      </c>
      <c r="H83" s="159" t="s">
        <v>10</v>
      </c>
      <c r="I83" s="112" t="s">
        <v>16</v>
      </c>
      <c r="J83" s="113">
        <v>5.0000000000000001E-3</v>
      </c>
      <c r="K83" s="101" t="s">
        <v>492</v>
      </c>
    </row>
    <row r="84" spans="1:11" ht="110.25" x14ac:dyDescent="0.25">
      <c r="A84" s="159"/>
      <c r="B84" s="150"/>
      <c r="C84" s="159"/>
      <c r="D84" s="112"/>
      <c r="E84" s="113"/>
      <c r="F84" s="159">
        <v>6.3</v>
      </c>
      <c r="G84" s="150" t="s">
        <v>169</v>
      </c>
      <c r="H84" s="112" t="s">
        <v>10</v>
      </c>
      <c r="I84" s="112" t="s">
        <v>8</v>
      </c>
      <c r="J84" s="113">
        <v>0.01</v>
      </c>
      <c r="K84" s="86" t="s">
        <v>421</v>
      </c>
    </row>
    <row r="85" spans="1:11" ht="31.5" x14ac:dyDescent="0.25">
      <c r="A85" s="159">
        <v>6</v>
      </c>
      <c r="B85" s="150" t="s">
        <v>84</v>
      </c>
      <c r="C85" s="159" t="s">
        <v>10</v>
      </c>
      <c r="D85" s="112"/>
      <c r="E85" s="113"/>
      <c r="F85" s="158"/>
      <c r="G85" s="148"/>
      <c r="H85" s="159"/>
      <c r="I85" s="112"/>
      <c r="J85" s="113"/>
    </row>
    <row r="86" spans="1:11" ht="81" customHeight="1" x14ac:dyDescent="0.25">
      <c r="A86" s="159"/>
      <c r="B86" s="150" t="s">
        <v>133</v>
      </c>
      <c r="C86" s="112" t="s">
        <v>10</v>
      </c>
      <c r="D86" s="151" t="s">
        <v>11</v>
      </c>
      <c r="E86" s="153">
        <v>1E-3</v>
      </c>
      <c r="F86" s="225"/>
      <c r="G86" s="152"/>
      <c r="H86" s="151"/>
      <c r="I86" s="151"/>
      <c r="J86" s="153"/>
    </row>
    <row r="87" spans="1:11" ht="77.25" customHeight="1" x14ac:dyDescent="0.25">
      <c r="A87" s="159"/>
      <c r="B87" s="150"/>
      <c r="C87" s="112"/>
      <c r="D87" s="154"/>
      <c r="E87" s="156"/>
      <c r="F87" s="228">
        <v>7</v>
      </c>
      <c r="G87" s="229" t="s">
        <v>174</v>
      </c>
      <c r="H87" s="230"/>
      <c r="I87" s="230"/>
      <c r="J87" s="230"/>
      <c r="K87" s="101" t="s">
        <v>407</v>
      </c>
    </row>
    <row r="88" spans="1:11" ht="231.4" customHeight="1" x14ac:dyDescent="0.25">
      <c r="A88" s="159"/>
      <c r="B88" s="150"/>
      <c r="C88" s="159"/>
      <c r="D88" s="154"/>
      <c r="E88" s="156"/>
      <c r="F88" s="228">
        <v>7.1</v>
      </c>
      <c r="G88" s="229" t="s">
        <v>170</v>
      </c>
      <c r="H88" s="228" t="s">
        <v>10</v>
      </c>
      <c r="I88" s="154" t="s">
        <v>9</v>
      </c>
      <c r="J88" s="156">
        <v>1E-3</v>
      </c>
      <c r="K88" s="86" t="s">
        <v>422</v>
      </c>
    </row>
    <row r="89" spans="1:11" ht="94.5" x14ac:dyDescent="0.25">
      <c r="A89" s="159"/>
      <c r="B89" s="150"/>
      <c r="C89" s="159"/>
      <c r="D89" s="154"/>
      <c r="E89" s="156"/>
      <c r="F89" s="228">
        <v>7.2</v>
      </c>
      <c r="G89" s="229" t="s">
        <v>171</v>
      </c>
      <c r="H89" s="228" t="s">
        <v>10</v>
      </c>
      <c r="I89" s="154" t="s">
        <v>14</v>
      </c>
      <c r="J89" s="156">
        <v>1.2999999999999999E-3</v>
      </c>
      <c r="K89" s="86" t="s">
        <v>423</v>
      </c>
    </row>
    <row r="90" spans="1:11" ht="94.5" x14ac:dyDescent="0.25">
      <c r="A90" s="159"/>
      <c r="B90" s="150"/>
      <c r="C90" s="112"/>
      <c r="D90" s="154"/>
      <c r="E90" s="156"/>
      <c r="F90" s="228">
        <v>7.3</v>
      </c>
      <c r="G90" s="229" t="s">
        <v>172</v>
      </c>
      <c r="H90" s="228" t="s">
        <v>10</v>
      </c>
      <c r="I90" s="154" t="s">
        <v>14</v>
      </c>
      <c r="J90" s="156">
        <v>1.37E-2</v>
      </c>
      <c r="K90" s="86" t="s">
        <v>424</v>
      </c>
    </row>
    <row r="91" spans="1:11" ht="94.5" x14ac:dyDescent="0.25">
      <c r="A91" s="159"/>
      <c r="B91" s="150"/>
      <c r="C91" s="112"/>
      <c r="D91" s="154"/>
      <c r="E91" s="156"/>
      <c r="F91" s="228">
        <v>7.4</v>
      </c>
      <c r="G91" s="229" t="s">
        <v>173</v>
      </c>
      <c r="H91" s="154" t="s">
        <v>10</v>
      </c>
      <c r="I91" s="154" t="s">
        <v>14</v>
      </c>
      <c r="J91" s="156">
        <v>1E-4</v>
      </c>
      <c r="K91" s="86" t="s">
        <v>425</v>
      </c>
    </row>
    <row r="92" spans="1:11" ht="27.4" customHeight="1" x14ac:dyDescent="0.25">
      <c r="A92" s="159"/>
      <c r="B92" s="150"/>
      <c r="C92" s="112"/>
      <c r="D92" s="226"/>
      <c r="E92" s="227"/>
      <c r="F92" s="167"/>
      <c r="G92" s="165"/>
      <c r="H92" s="168"/>
      <c r="I92" s="168"/>
      <c r="J92" s="169"/>
    </row>
    <row r="93" spans="1:11" ht="33.75" customHeight="1" x14ac:dyDescent="0.25">
      <c r="A93" s="147" t="s">
        <v>134</v>
      </c>
      <c r="B93" s="246" t="s">
        <v>135</v>
      </c>
      <c r="C93" s="246"/>
      <c r="D93" s="246"/>
      <c r="E93" s="246"/>
    </row>
    <row r="94" spans="1:11" s="146" customFormat="1" ht="37.5" customHeight="1" x14ac:dyDescent="0.25">
      <c r="A94" s="158">
        <v>1</v>
      </c>
      <c r="B94" s="148" t="s">
        <v>88</v>
      </c>
      <c r="C94" s="147"/>
      <c r="D94" s="147"/>
      <c r="E94" s="149"/>
      <c r="F94" s="158">
        <v>1</v>
      </c>
      <c r="G94" s="148" t="s">
        <v>175</v>
      </c>
      <c r="K94" s="76"/>
    </row>
    <row r="95" spans="1:11" ht="63" x14ac:dyDescent="0.25">
      <c r="A95" s="159" t="s">
        <v>24</v>
      </c>
      <c r="B95" s="150" t="s">
        <v>91</v>
      </c>
      <c r="C95" s="159" t="s">
        <v>90</v>
      </c>
      <c r="D95" s="112" t="s">
        <v>8</v>
      </c>
      <c r="E95" s="113">
        <v>6</v>
      </c>
      <c r="F95" s="159" t="s">
        <v>24</v>
      </c>
      <c r="G95" s="150" t="s">
        <v>399</v>
      </c>
      <c r="H95" s="159" t="s">
        <v>90</v>
      </c>
      <c r="I95" s="112" t="s">
        <v>8</v>
      </c>
      <c r="J95" s="113">
        <v>6</v>
      </c>
      <c r="K95" s="101" t="s">
        <v>492</v>
      </c>
    </row>
    <row r="96" spans="1:11" ht="45" customHeight="1" x14ac:dyDescent="0.25">
      <c r="A96" s="159" t="s">
        <v>27</v>
      </c>
      <c r="B96" s="150" t="s">
        <v>93</v>
      </c>
      <c r="C96" s="159" t="s">
        <v>90</v>
      </c>
      <c r="D96" s="112" t="s">
        <v>8</v>
      </c>
      <c r="E96" s="113">
        <v>2</v>
      </c>
      <c r="F96" s="159">
        <v>1.2</v>
      </c>
      <c r="G96" s="150" t="s">
        <v>93</v>
      </c>
      <c r="H96" s="159" t="s">
        <v>90</v>
      </c>
      <c r="I96" s="112" t="s">
        <v>8</v>
      </c>
      <c r="J96" s="113">
        <v>2</v>
      </c>
      <c r="K96" s="86" t="s">
        <v>415</v>
      </c>
    </row>
    <row r="97" spans="1:11" ht="126" x14ac:dyDescent="0.25">
      <c r="A97" s="159"/>
      <c r="B97" s="150"/>
      <c r="C97" s="159"/>
      <c r="D97" s="112"/>
      <c r="E97" s="113"/>
      <c r="F97" s="159" t="s">
        <v>92</v>
      </c>
      <c r="G97" s="150" t="s">
        <v>163</v>
      </c>
      <c r="H97" s="112" t="s">
        <v>90</v>
      </c>
      <c r="I97" s="112" t="s">
        <v>8</v>
      </c>
      <c r="J97" s="113">
        <v>10</v>
      </c>
      <c r="K97" s="86" t="s">
        <v>417</v>
      </c>
    </row>
    <row r="98" spans="1:11" s="146" customFormat="1" x14ac:dyDescent="0.25">
      <c r="A98" s="158">
        <v>2</v>
      </c>
      <c r="B98" s="148" t="s">
        <v>96</v>
      </c>
      <c r="C98" s="158" t="s">
        <v>90</v>
      </c>
      <c r="D98" s="147"/>
      <c r="E98" s="149"/>
      <c r="F98" s="158">
        <v>2</v>
      </c>
      <c r="G98" s="148" t="s">
        <v>96</v>
      </c>
      <c r="H98" s="158" t="s">
        <v>90</v>
      </c>
      <c r="I98" s="147"/>
      <c r="J98" s="149"/>
      <c r="K98" s="76"/>
    </row>
    <row r="99" spans="1:11" ht="63" x14ac:dyDescent="0.25">
      <c r="A99" s="159"/>
      <c r="B99" s="150" t="s">
        <v>100</v>
      </c>
      <c r="C99" s="159" t="s">
        <v>90</v>
      </c>
      <c r="D99" s="112" t="s">
        <v>8</v>
      </c>
      <c r="E99" s="113">
        <v>3</v>
      </c>
      <c r="F99" s="159"/>
      <c r="G99" s="150" t="s">
        <v>100</v>
      </c>
      <c r="H99" s="159" t="s">
        <v>90</v>
      </c>
      <c r="I99" s="112" t="s">
        <v>8</v>
      </c>
      <c r="J99" s="113">
        <v>3</v>
      </c>
      <c r="K99" s="101" t="s">
        <v>492</v>
      </c>
    </row>
    <row r="100" spans="1:11" ht="44.25" customHeight="1" x14ac:dyDescent="0.25">
      <c r="A100" s="158" t="s">
        <v>136</v>
      </c>
      <c r="B100" s="244" t="s">
        <v>137</v>
      </c>
      <c r="C100" s="244"/>
      <c r="D100" s="244"/>
      <c r="E100" s="244"/>
      <c r="F100" s="158" t="s">
        <v>136</v>
      </c>
      <c r="G100" s="244" t="s">
        <v>137</v>
      </c>
      <c r="H100" s="244"/>
      <c r="I100" s="244"/>
      <c r="J100" s="244"/>
    </row>
    <row r="101" spans="1:11" ht="24.75" customHeight="1" x14ac:dyDescent="0.25">
      <c r="A101" s="158">
        <v>1</v>
      </c>
      <c r="B101" s="148" t="s">
        <v>30</v>
      </c>
      <c r="C101" s="148"/>
      <c r="D101" s="170"/>
      <c r="E101" s="171"/>
      <c r="F101" s="158">
        <v>1</v>
      </c>
      <c r="G101" s="148" t="s">
        <v>30</v>
      </c>
      <c r="H101" s="148"/>
      <c r="I101" s="170"/>
      <c r="J101" s="171"/>
    </row>
    <row r="102" spans="1:11" ht="48.75" customHeight="1" x14ac:dyDescent="0.25">
      <c r="A102" s="159"/>
      <c r="B102" s="150" t="s">
        <v>138</v>
      </c>
      <c r="C102" s="112" t="str">
        <f>C8</f>
        <v>Thửa</v>
      </c>
      <c r="D102" s="112" t="str">
        <f>D8</f>
        <v>Nhóm 2 (1KTV4+1KS3)</v>
      </c>
      <c r="E102" s="170">
        <f>E8*0.5</f>
        <v>1.9E-3</v>
      </c>
      <c r="F102" s="159"/>
      <c r="G102" s="150" t="s">
        <v>138</v>
      </c>
      <c r="H102" s="112" t="str">
        <f>H9</f>
        <v>Thửa</v>
      </c>
      <c r="I102" s="112" t="str">
        <f>I9</f>
        <v>Nhóm 2 (1KTV4+1KS3)</v>
      </c>
      <c r="J102" s="170">
        <f>J9*0.5</f>
        <v>1.9E-3</v>
      </c>
      <c r="K102" s="86" t="s">
        <v>415</v>
      </c>
    </row>
    <row r="103" spans="1:11" ht="48.75" customHeight="1" x14ac:dyDescent="0.25">
      <c r="A103" s="159"/>
      <c r="B103" s="150"/>
      <c r="C103" s="112"/>
      <c r="D103" s="112"/>
      <c r="E103" s="170"/>
      <c r="F103" s="159"/>
      <c r="G103" s="150"/>
      <c r="H103" s="112"/>
      <c r="I103" s="112"/>
      <c r="J103" s="170"/>
    </row>
    <row r="104" spans="1:11" ht="28.5" customHeight="1" x14ac:dyDescent="0.25">
      <c r="A104" s="158">
        <v>2</v>
      </c>
      <c r="B104" s="236" t="s">
        <v>139</v>
      </c>
      <c r="C104" s="236"/>
      <c r="D104" s="236"/>
      <c r="E104" s="236"/>
      <c r="F104" s="158">
        <v>2</v>
      </c>
      <c r="G104" s="236" t="s">
        <v>139</v>
      </c>
      <c r="H104" s="236"/>
      <c r="I104" s="236"/>
      <c r="J104" s="236"/>
    </row>
    <row r="105" spans="1:11" x14ac:dyDescent="0.25">
      <c r="A105" s="159" t="s">
        <v>97</v>
      </c>
      <c r="B105" s="242" t="s">
        <v>140</v>
      </c>
      <c r="C105" s="242"/>
      <c r="D105" s="242"/>
      <c r="E105" s="242"/>
      <c r="F105" s="159" t="s">
        <v>97</v>
      </c>
      <c r="G105" s="242" t="s">
        <v>140</v>
      </c>
      <c r="H105" s="242"/>
      <c r="I105" s="242"/>
      <c r="J105" s="242"/>
    </row>
    <row r="106" spans="1:11" ht="63" x14ac:dyDescent="0.25">
      <c r="A106" s="159" t="s">
        <v>141</v>
      </c>
      <c r="B106" s="150" t="str">
        <f t="shared" ref="B106:E108" si="0">B45</f>
        <v>Tách, lọc và chuẩn hóa các lớp đối tượng không gian đất đai nền</v>
      </c>
      <c r="C106" s="112" t="str">
        <f t="shared" si="0"/>
        <v>Xã</v>
      </c>
      <c r="D106" s="112" t="str">
        <f t="shared" si="0"/>
        <v>1KS3</v>
      </c>
      <c r="E106" s="170">
        <f t="shared" si="0"/>
        <v>12</v>
      </c>
      <c r="F106" s="159" t="s">
        <v>141</v>
      </c>
      <c r="G106" s="150" t="str">
        <f t="shared" ref="G106:J108" si="1">G45</f>
        <v>Tách, lọc và chuẩn hóa các lớp đối tượng không gian đất đai nền</v>
      </c>
      <c r="H106" s="112" t="str">
        <f t="shared" si="1"/>
        <v>Xã</v>
      </c>
      <c r="I106" s="112" t="str">
        <f t="shared" si="1"/>
        <v>1KS3</v>
      </c>
      <c r="J106" s="170">
        <f t="shared" si="1"/>
        <v>12</v>
      </c>
      <c r="K106" s="101" t="s">
        <v>492</v>
      </c>
    </row>
    <row r="107" spans="1:11" ht="63" x14ac:dyDescent="0.25">
      <c r="A107" s="159" t="s">
        <v>142</v>
      </c>
      <c r="B107" s="150" t="str">
        <f t="shared" si="0"/>
        <v>Chuyển đổi các lớp đối tượng không gian đất đai nền từ tệp (File) bản đồ số vào CSDL</v>
      </c>
      <c r="C107" s="112" t="str">
        <f t="shared" si="0"/>
        <v>Xã</v>
      </c>
      <c r="D107" s="112" t="str">
        <f t="shared" si="0"/>
        <v>1KS3</v>
      </c>
      <c r="E107" s="170">
        <f t="shared" si="0"/>
        <v>3</v>
      </c>
      <c r="F107" s="159" t="s">
        <v>142</v>
      </c>
      <c r="G107" s="150" t="str">
        <f t="shared" si="1"/>
        <v>Chuyển đổi các lớp đối tượng không gian đất đai nền từ tệp (File) bản đồ số vào CSDL</v>
      </c>
      <c r="H107" s="112" t="str">
        <f t="shared" si="1"/>
        <v>Xã</v>
      </c>
      <c r="I107" s="112" t="str">
        <f t="shared" si="1"/>
        <v>1KS3</v>
      </c>
      <c r="J107" s="170">
        <f t="shared" si="1"/>
        <v>3</v>
      </c>
      <c r="K107" s="101" t="s">
        <v>492</v>
      </c>
    </row>
    <row r="108" spans="1:11" ht="78.75" x14ac:dyDescent="0.25">
      <c r="A108" s="159" t="s">
        <v>143</v>
      </c>
      <c r="B108" s="150" t="str">
        <f t="shared" si="0"/>
        <v>Gộp các thành phần tiếp giáp nhau của cùng một đối tượng không gian đất đai nền thành một đối tượng duy nhất phù hợp với thông tin thuộc tính của đối tượng theo phạm vi đơn vị hành chính cấp xã</v>
      </c>
      <c r="C108" s="112" t="str">
        <f t="shared" si="0"/>
        <v>Xã</v>
      </c>
      <c r="D108" s="112" t="str">
        <f t="shared" si="0"/>
        <v>1KS3</v>
      </c>
      <c r="E108" s="170">
        <f t="shared" si="0"/>
        <v>10</v>
      </c>
      <c r="F108" s="159" t="s">
        <v>143</v>
      </c>
      <c r="G108" s="150" t="str">
        <f t="shared" si="1"/>
        <v>Gộp các thành phần tiếp giáp nhau của cùng một đối tượng không gian đất đai nền thành một đối tượng duy nhất phù hợp với thông tin thuộc tính của đối tượng theo phạm vi đơn vị hành chính cấp xã</v>
      </c>
      <c r="H108" s="112" t="str">
        <f t="shared" si="1"/>
        <v>Xã</v>
      </c>
      <c r="I108" s="112" t="str">
        <f t="shared" si="1"/>
        <v>1KS3</v>
      </c>
      <c r="J108" s="170">
        <f t="shared" si="1"/>
        <v>10</v>
      </c>
      <c r="K108" s="101" t="s">
        <v>492</v>
      </c>
    </row>
    <row r="109" spans="1:11" ht="63" x14ac:dyDescent="0.25">
      <c r="A109" s="159" t="s">
        <v>144</v>
      </c>
      <c r="B109" s="150" t="str">
        <f>B51</f>
        <v>Tích hợp dữ liệu không gian đất đai nền vào CSDL đất đai để quản lý, vận hành, khai thác sử dụng</v>
      </c>
      <c r="C109" s="112" t="str">
        <f t="shared" ref="C109:E109" si="2">C51</f>
        <v>Xã</v>
      </c>
      <c r="D109" s="112" t="str">
        <f t="shared" si="2"/>
        <v>1KS3</v>
      </c>
      <c r="E109" s="170">
        <f t="shared" si="2"/>
        <v>5</v>
      </c>
      <c r="F109" s="159" t="s">
        <v>144</v>
      </c>
      <c r="G109" s="150" t="str">
        <f>G51</f>
        <v>Tích hợp dữ liệu không gian đất đai nền vào cơ sở dữ liệu đất đai để quản lý, vận hành, khai thác sử dụng.</v>
      </c>
      <c r="H109" s="112" t="str">
        <f t="shared" ref="H109:J109" si="3">H51</f>
        <v>Xã</v>
      </c>
      <c r="I109" s="112" t="str">
        <f t="shared" si="3"/>
        <v>1KS3</v>
      </c>
      <c r="J109" s="170">
        <f t="shared" si="3"/>
        <v>5</v>
      </c>
      <c r="K109" s="101" t="s">
        <v>492</v>
      </c>
    </row>
    <row r="110" spans="1:11" x14ac:dyDescent="0.25">
      <c r="A110" s="159" t="s">
        <v>99</v>
      </c>
      <c r="B110" s="242" t="s">
        <v>145</v>
      </c>
      <c r="C110" s="242"/>
      <c r="D110" s="242"/>
      <c r="E110" s="242"/>
      <c r="F110" s="159" t="s">
        <v>99</v>
      </c>
      <c r="G110" s="242" t="s">
        <v>145</v>
      </c>
      <c r="H110" s="242"/>
      <c r="I110" s="242"/>
      <c r="J110" s="242"/>
    </row>
    <row r="111" spans="1:11" ht="63" x14ac:dyDescent="0.25">
      <c r="A111" s="159"/>
      <c r="B111" s="150" t="str">
        <f>B20</f>
        <v>Chuyển đổi các lớp đối tượng không gian địa chính từ tệp (File) bản đồ số vào CSDL theo phạm vi đơn vị hành chính cấp xã</v>
      </c>
      <c r="C111" s="112" t="str">
        <f>C20</f>
        <v>Thửa</v>
      </c>
      <c r="D111" s="112" t="str">
        <f>D20</f>
        <v>1KS3</v>
      </c>
      <c r="E111" s="170">
        <f>E20</f>
        <v>1.5E-3</v>
      </c>
      <c r="F111" s="159"/>
      <c r="G111" s="150" t="str">
        <f>G20</f>
        <v>Chuyển đổi các lớp đối tượng không gian địa chính từ tệp (File) bản đồ số vào CSDL theo phạm vi đơn vị hành chính cấp xã</v>
      </c>
      <c r="H111" s="112" t="str">
        <f>H20</f>
        <v>Thửa</v>
      </c>
      <c r="I111" s="112" t="str">
        <f>I20</f>
        <v>1KS3</v>
      </c>
      <c r="J111" s="170">
        <f>J20</f>
        <v>1.5E-3</v>
      </c>
      <c r="K111" s="101" t="s">
        <v>492</v>
      </c>
    </row>
    <row r="112" spans="1:11" x14ac:dyDescent="0.25">
      <c r="A112" s="158">
        <v>3</v>
      </c>
      <c r="B112" s="236" t="s">
        <v>146</v>
      </c>
      <c r="C112" s="236"/>
      <c r="D112" s="236"/>
      <c r="E112" s="236"/>
      <c r="F112" s="158">
        <v>3</v>
      </c>
      <c r="G112" s="236" t="s">
        <v>146</v>
      </c>
      <c r="H112" s="236"/>
      <c r="I112" s="236"/>
      <c r="J112" s="236"/>
    </row>
    <row r="113" spans="1:11" ht="63" x14ac:dyDescent="0.25">
      <c r="A113" s="159" t="s">
        <v>33</v>
      </c>
      <c r="B113" s="172" t="str">
        <f>B34</f>
        <v>Thu nhận các thông tin cần thiết để xây dựng siêu dữ liệu (thông tin mô tả dữ liệu) địa chính</v>
      </c>
      <c r="C113" s="112" t="str">
        <f t="shared" ref="C113:E114" si="4">C34</f>
        <v>Thửa</v>
      </c>
      <c r="D113" s="112" t="str">
        <f t="shared" si="4"/>
        <v>1KS2</v>
      </c>
      <c r="E113" s="170">
        <f t="shared" si="4"/>
        <v>3.8E-3</v>
      </c>
      <c r="F113" s="159" t="s">
        <v>33</v>
      </c>
      <c r="G113" s="172" t="str">
        <f>G34</f>
        <v>Thu nhận các thông tin cần thiết để xây dựng siêu dữ liệu (thông tin mô tả dữ liệu) địa chính</v>
      </c>
      <c r="H113" s="112" t="str">
        <f t="shared" ref="H113:J113" si="5">H34</f>
        <v>Thửa</v>
      </c>
      <c r="I113" s="112" t="str">
        <f t="shared" si="5"/>
        <v>1KS2</v>
      </c>
      <c r="J113" s="170">
        <f t="shared" si="5"/>
        <v>3.8E-3</v>
      </c>
      <c r="K113" s="101" t="s">
        <v>492</v>
      </c>
    </row>
    <row r="114" spans="1:11" ht="63" x14ac:dyDescent="0.25">
      <c r="A114" s="159" t="s">
        <v>35</v>
      </c>
      <c r="B114" s="172" t="str">
        <f>B35</f>
        <v>Nhập thông tin siêu dữ liệu địa chính cho từng đơn vị hành chính cấp xã</v>
      </c>
      <c r="C114" s="112" t="str">
        <f t="shared" si="4"/>
        <v>Thửa</v>
      </c>
      <c r="D114" s="112" t="str">
        <f t="shared" si="4"/>
        <v>1KS1</v>
      </c>
      <c r="E114" s="170">
        <f t="shared" si="4"/>
        <v>1E-4</v>
      </c>
      <c r="F114" s="159" t="s">
        <v>35</v>
      </c>
      <c r="G114" s="172" t="str">
        <f>G35</f>
        <v>Nhập thông tin siêu dữ liệu địa chính cho từng đơn vị hành chính cấp xã</v>
      </c>
      <c r="H114" s="112" t="str">
        <f t="shared" ref="H114:J114" si="6">H35</f>
        <v>Thửa</v>
      </c>
      <c r="I114" s="112" t="str">
        <f t="shared" si="6"/>
        <v>1KS1</v>
      </c>
      <c r="J114" s="170">
        <f t="shared" si="6"/>
        <v>1E-4</v>
      </c>
      <c r="K114" s="101" t="s">
        <v>492</v>
      </c>
    </row>
    <row r="115" spans="1:11" x14ac:dyDescent="0.25">
      <c r="A115" s="158">
        <v>4</v>
      </c>
      <c r="B115" s="236" t="s">
        <v>147</v>
      </c>
      <c r="C115" s="236"/>
      <c r="D115" s="236"/>
      <c r="E115" s="236"/>
      <c r="F115" s="158">
        <v>4</v>
      </c>
      <c r="G115" s="236" t="s">
        <v>147</v>
      </c>
      <c r="H115" s="236"/>
      <c r="I115" s="236"/>
      <c r="J115" s="236"/>
    </row>
    <row r="116" spans="1:11" ht="63" x14ac:dyDescent="0.25">
      <c r="A116" s="159"/>
      <c r="B116" s="172" t="str">
        <f>B39</f>
        <v>Tích hợp dữ liệu vào hệ thống theo định kỳ hàng tháng phục vụ quản lý, vận hành, khai thác sử dụng</v>
      </c>
      <c r="C116" s="112" t="str">
        <f>C39</f>
        <v>Thửa</v>
      </c>
      <c r="D116" s="112" t="str">
        <f>D39</f>
        <v>1KS3</v>
      </c>
      <c r="E116" s="170">
        <f>E39*0.5</f>
        <v>5.0000000000000001E-3</v>
      </c>
      <c r="F116" s="159"/>
      <c r="G116" s="172" t="str">
        <f>G39</f>
        <v>Tích hợp dữ liệu đã được đối soát vào hệ thống đang quản lý, vận hành cơ sở dữ liệu đất đai ở địa phương.</v>
      </c>
      <c r="H116" s="112" t="str">
        <f>H39</f>
        <v>Thửa</v>
      </c>
      <c r="I116" s="112" t="str">
        <f>I39</f>
        <v>1KS3</v>
      </c>
      <c r="J116" s="170">
        <f>J39*0.5</f>
        <v>5.0000000000000001E-3</v>
      </c>
      <c r="K116" s="101" t="s">
        <v>492</v>
      </c>
    </row>
    <row r="117" spans="1:11" x14ac:dyDescent="0.25">
      <c r="A117" s="158">
        <v>5</v>
      </c>
      <c r="B117" s="236" t="s">
        <v>148</v>
      </c>
      <c r="C117" s="236"/>
      <c r="D117" s="236"/>
      <c r="E117" s="236"/>
      <c r="F117" s="158">
        <v>5</v>
      </c>
      <c r="G117" s="236" t="s">
        <v>148</v>
      </c>
      <c r="H117" s="236"/>
      <c r="I117" s="236"/>
      <c r="J117" s="236"/>
    </row>
    <row r="118" spans="1:11" ht="94.5" x14ac:dyDescent="0.25">
      <c r="A118" s="173"/>
      <c r="B118" s="174" t="str">
        <f>B41</f>
        <v>Chuẩn bị tư liệu, tài liệu và phục vụ giám sát, kiểm tra, nghiệm thu; tổng hợp, xác định khối lượng sản phẩm đã thực hiện theo định kỳ hàng tháng, theo công đoạn công trình và khi kết thúc công trình. Lập biên bản bàn giao dữ liệu địa chính</v>
      </c>
      <c r="C118" s="175" t="str">
        <f t="shared" ref="C118:E118" si="7">C41</f>
        <v>Thửa</v>
      </c>
      <c r="D118" s="175" t="str">
        <f t="shared" si="7"/>
        <v>1KTV4</v>
      </c>
      <c r="E118" s="176">
        <f t="shared" si="7"/>
        <v>2.3E-3</v>
      </c>
      <c r="F118" s="173"/>
      <c r="G118" s="174">
        <f>G41</f>
        <v>0</v>
      </c>
      <c r="H118" s="175">
        <f t="shared" ref="H118:J118" si="8">H41</f>
        <v>0</v>
      </c>
      <c r="I118" s="175">
        <f t="shared" si="8"/>
        <v>0</v>
      </c>
      <c r="J118" s="176">
        <f t="shared" si="8"/>
        <v>0</v>
      </c>
      <c r="K118" s="101" t="s">
        <v>492</v>
      </c>
    </row>
    <row r="119" spans="1:11" ht="21" customHeight="1" x14ac:dyDescent="0.25">
      <c r="B119" s="177" t="s">
        <v>7</v>
      </c>
    </row>
    <row r="120" spans="1:11" s="162" customFormat="1" ht="47.1" customHeight="1" x14ac:dyDescent="0.25">
      <c r="A120" s="178" t="s">
        <v>4</v>
      </c>
      <c r="B120" s="243" t="s">
        <v>149</v>
      </c>
      <c r="C120" s="243"/>
      <c r="D120" s="243"/>
      <c r="E120" s="243"/>
      <c r="K120" s="76"/>
    </row>
    <row r="121" spans="1:11" ht="27" customHeight="1" x14ac:dyDescent="0.25">
      <c r="A121" s="144"/>
      <c r="B121" s="237" t="s">
        <v>150</v>
      </c>
      <c r="C121" s="237"/>
      <c r="D121" s="237"/>
      <c r="E121" s="237"/>
    </row>
    <row r="122" spans="1:11" ht="35.25" customHeight="1" x14ac:dyDescent="0.25">
      <c r="A122" s="144"/>
      <c r="B122" s="237" t="s">
        <v>151</v>
      </c>
      <c r="C122" s="237"/>
      <c r="D122" s="237"/>
      <c r="E122" s="237"/>
    </row>
    <row r="123" spans="1:11" ht="48" customHeight="1" x14ac:dyDescent="0.25">
      <c r="A123" s="144"/>
      <c r="B123" s="237" t="s">
        <v>152</v>
      </c>
      <c r="C123" s="237"/>
      <c r="D123" s="237"/>
      <c r="E123" s="237"/>
    </row>
    <row r="124" spans="1:11" ht="74.650000000000006" customHeight="1" x14ac:dyDescent="0.25">
      <c r="A124" s="144"/>
      <c r="B124" s="237" t="s">
        <v>538</v>
      </c>
      <c r="C124" s="237"/>
      <c r="D124" s="237"/>
      <c r="E124" s="237"/>
    </row>
    <row r="125" spans="1:11" s="165" customFormat="1" ht="26.25" customHeight="1" x14ac:dyDescent="0.25">
      <c r="A125" s="144"/>
      <c r="B125" s="179" t="s">
        <v>153</v>
      </c>
      <c r="C125" s="162"/>
      <c r="D125" s="180"/>
      <c r="E125" s="181"/>
      <c r="K125" s="76"/>
    </row>
    <row r="126" spans="1:11" s="165" customFormat="1" ht="36" customHeight="1" x14ac:dyDescent="0.25">
      <c r="B126" s="237" t="s">
        <v>154</v>
      </c>
      <c r="C126" s="237"/>
      <c r="D126" s="237"/>
      <c r="E126" s="237"/>
      <c r="K126" s="76"/>
    </row>
    <row r="127" spans="1:11" s="165" customFormat="1" ht="36" customHeight="1" x14ac:dyDescent="0.25">
      <c r="B127" s="237" t="s">
        <v>155</v>
      </c>
      <c r="C127" s="237"/>
      <c r="D127" s="237"/>
      <c r="E127" s="237"/>
      <c r="K127" s="76"/>
    </row>
    <row r="128" spans="1:11" ht="36" customHeight="1" x14ac:dyDescent="0.25">
      <c r="A128" s="165"/>
      <c r="B128" s="237" t="s">
        <v>156</v>
      </c>
      <c r="C128" s="237"/>
      <c r="D128" s="237"/>
      <c r="E128" s="237"/>
    </row>
    <row r="129" spans="1:5" ht="50.1" customHeight="1" x14ac:dyDescent="0.25">
      <c r="A129" s="166" t="s">
        <v>4</v>
      </c>
      <c r="B129" s="238" t="s">
        <v>157</v>
      </c>
      <c r="C129" s="238"/>
      <c r="D129" s="238"/>
      <c r="E129" s="238"/>
    </row>
    <row r="130" spans="1:5" ht="50.65" customHeight="1" x14ac:dyDescent="0.25">
      <c r="B130" s="237" t="s">
        <v>158</v>
      </c>
      <c r="C130" s="237"/>
      <c r="D130" s="237"/>
      <c r="E130" s="237"/>
    </row>
  </sheetData>
  <mergeCells count="39">
    <mergeCell ref="B3:E3"/>
    <mergeCell ref="B4:E4"/>
    <mergeCell ref="B42:E42"/>
    <mergeCell ref="B52:E52"/>
    <mergeCell ref="G100:J100"/>
    <mergeCell ref="G42:J42"/>
    <mergeCell ref="G52:J52"/>
    <mergeCell ref="G59:J59"/>
    <mergeCell ref="G60:J60"/>
    <mergeCell ref="B115:E115"/>
    <mergeCell ref="B117:E117"/>
    <mergeCell ref="B120:E120"/>
    <mergeCell ref="B59:E59"/>
    <mergeCell ref="B60:E60"/>
    <mergeCell ref="B93:E93"/>
    <mergeCell ref="B100:E100"/>
    <mergeCell ref="B104:E104"/>
    <mergeCell ref="B112:E112"/>
    <mergeCell ref="G104:J104"/>
    <mergeCell ref="G105:J105"/>
    <mergeCell ref="G110:J110"/>
    <mergeCell ref="G112:J112"/>
    <mergeCell ref="G115:J115"/>
    <mergeCell ref="G117:J117"/>
    <mergeCell ref="B128:E128"/>
    <mergeCell ref="B129:E129"/>
    <mergeCell ref="B130:E130"/>
    <mergeCell ref="A1:E1"/>
    <mergeCell ref="F1:J1"/>
    <mergeCell ref="G3:J3"/>
    <mergeCell ref="G4:J4"/>
    <mergeCell ref="B121:E121"/>
    <mergeCell ref="B122:E122"/>
    <mergeCell ref="B123:E123"/>
    <mergeCell ref="B124:E124"/>
    <mergeCell ref="B126:E126"/>
    <mergeCell ref="B127:E127"/>
    <mergeCell ref="B105:E105"/>
    <mergeCell ref="B110:E110"/>
  </mergeCells>
  <phoneticPr fontId="5" type="noConversion"/>
  <pageMargins left="0.70866141732283505" right="0.26" top="0.60433070899999997" bottom="0.27559055118110198" header="0.23622047244094499" footer="0.118110236220472"/>
  <pageSetup paperSize="9" scale="85" firstPageNumber="16" orientation="portrait" useFirstPageNumber="1"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178"/>
  <sheetViews>
    <sheetView zoomScale="90" zoomScaleNormal="90" workbookViewId="0">
      <selection activeCell="C26" sqref="C26"/>
    </sheetView>
  </sheetViews>
  <sheetFormatPr defaultColWidth="9" defaultRowHeight="15" x14ac:dyDescent="0.25"/>
  <cols>
    <col min="1" max="1" width="9" style="115"/>
    <col min="2" max="2" width="56.85546875" style="115" customWidth="1"/>
    <col min="3" max="3" width="9" style="115"/>
    <col min="4" max="4" width="12.140625" style="115" customWidth="1"/>
    <col min="5" max="5" width="13.28515625" style="115" customWidth="1"/>
    <col min="6" max="6" width="10.7109375" style="115" customWidth="1"/>
    <col min="7" max="7" width="58" style="115" customWidth="1"/>
    <col min="8" max="8" width="9" style="115"/>
    <col min="9" max="9" width="13.7109375" style="115" customWidth="1"/>
    <col min="10" max="10" width="13.85546875" style="115" customWidth="1"/>
    <col min="11" max="11" width="76.42578125" style="115" customWidth="1"/>
    <col min="12" max="16384" width="9" style="115"/>
  </cols>
  <sheetData>
    <row r="1" spans="1:11" ht="64.7" customHeight="1" x14ac:dyDescent="0.25">
      <c r="A1" s="261" t="s">
        <v>159</v>
      </c>
      <c r="B1" s="261"/>
      <c r="C1" s="261"/>
      <c r="D1" s="261"/>
      <c r="E1" s="261"/>
      <c r="F1" s="261" t="s">
        <v>413</v>
      </c>
      <c r="G1" s="261"/>
      <c r="H1" s="261"/>
      <c r="I1" s="261"/>
      <c r="J1" s="261"/>
      <c r="K1" s="114" t="s">
        <v>414</v>
      </c>
    </row>
    <row r="2" spans="1:11" ht="28.5" x14ac:dyDescent="0.25">
      <c r="A2" s="116" t="s">
        <v>0</v>
      </c>
      <c r="B2" s="116" t="s">
        <v>1</v>
      </c>
      <c r="C2" s="116" t="s">
        <v>17</v>
      </c>
      <c r="D2" s="117" t="s">
        <v>3</v>
      </c>
      <c r="E2" s="117" t="s">
        <v>18</v>
      </c>
      <c r="F2" s="116" t="s">
        <v>0</v>
      </c>
      <c r="G2" s="116" t="s">
        <v>412</v>
      </c>
      <c r="H2" s="116" t="s">
        <v>17</v>
      </c>
      <c r="I2" s="117" t="s">
        <v>3</v>
      </c>
      <c r="J2" s="117" t="s">
        <v>18</v>
      </c>
      <c r="K2" s="118"/>
    </row>
    <row r="3" spans="1:11" ht="34.5" customHeight="1" x14ac:dyDescent="0.25">
      <c r="A3" s="74" t="s">
        <v>5</v>
      </c>
      <c r="B3" s="262" t="s">
        <v>278</v>
      </c>
      <c r="C3" s="262"/>
      <c r="D3" s="262"/>
      <c r="E3" s="262"/>
      <c r="F3" s="74" t="s">
        <v>5</v>
      </c>
      <c r="G3" s="262" t="s">
        <v>278</v>
      </c>
      <c r="H3" s="262"/>
      <c r="I3" s="262"/>
      <c r="J3" s="262"/>
      <c r="K3" s="118"/>
    </row>
    <row r="4" spans="1:11" ht="29.25" customHeight="1" x14ac:dyDescent="0.25">
      <c r="A4" s="74" t="s">
        <v>177</v>
      </c>
      <c r="B4" s="262" t="s">
        <v>221</v>
      </c>
      <c r="C4" s="262"/>
      <c r="D4" s="262"/>
      <c r="E4" s="262"/>
      <c r="F4" s="74" t="s">
        <v>177</v>
      </c>
      <c r="G4" s="262" t="s">
        <v>565</v>
      </c>
      <c r="H4" s="262"/>
      <c r="I4" s="262"/>
      <c r="J4" s="262"/>
      <c r="K4" s="118"/>
    </row>
    <row r="5" spans="1:11" ht="15.75" x14ac:dyDescent="0.25">
      <c r="A5" s="42">
        <v>1</v>
      </c>
      <c r="B5" s="131" t="s">
        <v>23</v>
      </c>
      <c r="C5" s="51"/>
      <c r="D5" s="51"/>
      <c r="E5" s="120"/>
      <c r="F5" s="42">
        <v>1</v>
      </c>
      <c r="G5" s="131" t="s">
        <v>23</v>
      </c>
      <c r="H5" s="51"/>
      <c r="I5" s="51"/>
      <c r="J5" s="120"/>
      <c r="K5" s="118"/>
    </row>
    <row r="6" spans="1:11" ht="78.75" x14ac:dyDescent="0.25">
      <c r="A6" s="51" t="s">
        <v>24</v>
      </c>
      <c r="B6" s="62" t="s">
        <v>222</v>
      </c>
      <c r="C6" s="51" t="s">
        <v>90</v>
      </c>
      <c r="D6" s="49" t="s">
        <v>181</v>
      </c>
      <c r="E6" s="69">
        <v>0.25</v>
      </c>
      <c r="F6" s="51" t="s">
        <v>24</v>
      </c>
      <c r="G6" s="62" t="s">
        <v>279</v>
      </c>
      <c r="H6" s="51" t="s">
        <v>90</v>
      </c>
      <c r="I6" s="49" t="s">
        <v>181</v>
      </c>
      <c r="J6" s="69">
        <v>0.25</v>
      </c>
      <c r="K6" s="50" t="s">
        <v>494</v>
      </c>
    </row>
    <row r="7" spans="1:11" ht="87" customHeight="1" x14ac:dyDescent="0.25">
      <c r="A7" s="51" t="s">
        <v>27</v>
      </c>
      <c r="B7" s="62" t="s">
        <v>223</v>
      </c>
      <c r="C7" s="51" t="s">
        <v>90</v>
      </c>
      <c r="D7" s="49" t="s">
        <v>183</v>
      </c>
      <c r="E7" s="69">
        <v>0.2</v>
      </c>
      <c r="F7" s="51" t="s">
        <v>27</v>
      </c>
      <c r="G7" s="62" t="s">
        <v>280</v>
      </c>
      <c r="H7" s="51" t="s">
        <v>90</v>
      </c>
      <c r="I7" s="49" t="s">
        <v>183</v>
      </c>
      <c r="J7" s="69">
        <v>0.1</v>
      </c>
      <c r="K7" s="50" t="s">
        <v>495</v>
      </c>
    </row>
    <row r="8" spans="1:11" ht="78.75" x14ac:dyDescent="0.25">
      <c r="A8" s="51"/>
      <c r="B8" s="62"/>
      <c r="C8" s="51"/>
      <c r="D8" s="49"/>
      <c r="E8" s="69"/>
      <c r="F8" s="51">
        <v>1.3</v>
      </c>
      <c r="G8" s="62" t="s">
        <v>281</v>
      </c>
      <c r="H8" s="51" t="s">
        <v>90</v>
      </c>
      <c r="I8" s="49" t="s">
        <v>183</v>
      </c>
      <c r="J8" s="69">
        <v>0.1</v>
      </c>
      <c r="K8" s="50" t="s">
        <v>496</v>
      </c>
    </row>
    <row r="9" spans="1:11" ht="15.75" x14ac:dyDescent="0.25">
      <c r="A9" s="67">
        <v>2</v>
      </c>
      <c r="B9" s="131" t="s">
        <v>224</v>
      </c>
      <c r="C9" s="51" t="s">
        <v>90</v>
      </c>
      <c r="D9" s="51"/>
      <c r="E9" s="132"/>
      <c r="F9" s="67">
        <v>2</v>
      </c>
      <c r="G9" s="131" t="s">
        <v>224</v>
      </c>
      <c r="H9" s="51" t="s">
        <v>90</v>
      </c>
      <c r="I9" s="51"/>
      <c r="J9" s="132"/>
      <c r="K9" s="118"/>
    </row>
    <row r="10" spans="1:11" ht="78.75" x14ac:dyDescent="0.25">
      <c r="A10" s="122" t="s">
        <v>97</v>
      </c>
      <c r="B10" s="62" t="s">
        <v>225</v>
      </c>
      <c r="C10" s="51" t="s">
        <v>90</v>
      </c>
      <c r="D10" s="51" t="s">
        <v>14</v>
      </c>
      <c r="E10" s="69">
        <v>0.5</v>
      </c>
      <c r="F10" s="122" t="s">
        <v>97</v>
      </c>
      <c r="G10" s="62" t="s">
        <v>225</v>
      </c>
      <c r="H10" s="51" t="s">
        <v>90</v>
      </c>
      <c r="I10" s="51" t="s">
        <v>14</v>
      </c>
      <c r="J10" s="69">
        <v>0.5</v>
      </c>
      <c r="K10" s="50" t="s">
        <v>497</v>
      </c>
    </row>
    <row r="11" spans="1:11" ht="78.75" x14ac:dyDescent="0.25">
      <c r="A11" s="122" t="s">
        <v>99</v>
      </c>
      <c r="B11" s="62" t="s">
        <v>226</v>
      </c>
      <c r="C11" s="51" t="s">
        <v>90</v>
      </c>
      <c r="D11" s="51" t="s">
        <v>14</v>
      </c>
      <c r="E11" s="69">
        <v>0.25</v>
      </c>
      <c r="F11" s="122" t="s">
        <v>99</v>
      </c>
      <c r="G11" s="62" t="s">
        <v>226</v>
      </c>
      <c r="H11" s="51" t="s">
        <v>90</v>
      </c>
      <c r="I11" s="51" t="s">
        <v>14</v>
      </c>
      <c r="J11" s="69">
        <v>0.25</v>
      </c>
      <c r="K11" s="50" t="s">
        <v>498</v>
      </c>
    </row>
    <row r="12" spans="1:11" ht="47.25" x14ac:dyDescent="0.25">
      <c r="A12" s="67">
        <v>3</v>
      </c>
      <c r="B12" s="131" t="s">
        <v>227</v>
      </c>
      <c r="C12" s="51" t="s">
        <v>90</v>
      </c>
      <c r="D12" s="51"/>
      <c r="E12" s="132"/>
      <c r="F12" s="67"/>
      <c r="G12" s="131"/>
      <c r="H12" s="51"/>
      <c r="I12" s="51"/>
      <c r="J12" s="132"/>
      <c r="K12" s="50" t="s">
        <v>430</v>
      </c>
    </row>
    <row r="13" spans="1:11" ht="31.5" x14ac:dyDescent="0.25">
      <c r="A13" s="122" t="s">
        <v>33</v>
      </c>
      <c r="B13" s="62" t="s">
        <v>228</v>
      </c>
      <c r="C13" s="51" t="s">
        <v>90</v>
      </c>
      <c r="D13" s="51" t="s">
        <v>11</v>
      </c>
      <c r="E13" s="69">
        <v>0.15</v>
      </c>
      <c r="F13" s="122"/>
      <c r="G13" s="62"/>
      <c r="H13" s="51"/>
      <c r="I13" s="51"/>
      <c r="J13" s="69"/>
      <c r="K13" s="50"/>
    </row>
    <row r="14" spans="1:11" ht="78.75" x14ac:dyDescent="0.25">
      <c r="A14" s="122" t="s">
        <v>35</v>
      </c>
      <c r="B14" s="62" t="s">
        <v>229</v>
      </c>
      <c r="C14" s="51" t="s">
        <v>90</v>
      </c>
      <c r="D14" s="51" t="s">
        <v>8</v>
      </c>
      <c r="E14" s="69">
        <v>0.5</v>
      </c>
      <c r="F14" s="122">
        <v>3</v>
      </c>
      <c r="G14" s="190" t="s">
        <v>217</v>
      </c>
      <c r="H14" s="51" t="s">
        <v>90</v>
      </c>
      <c r="I14" s="192" t="s">
        <v>8</v>
      </c>
      <c r="J14" s="69">
        <v>0.5</v>
      </c>
      <c r="K14" s="186" t="s">
        <v>566</v>
      </c>
    </row>
    <row r="15" spans="1:11" ht="15.75" x14ac:dyDescent="0.25">
      <c r="A15" s="122" t="s">
        <v>37</v>
      </c>
      <c r="B15" s="62" t="s">
        <v>230</v>
      </c>
      <c r="C15" s="51" t="s">
        <v>90</v>
      </c>
      <c r="D15" s="51" t="s">
        <v>11</v>
      </c>
      <c r="E15" s="69">
        <v>0.1</v>
      </c>
      <c r="F15" s="122"/>
      <c r="G15" s="62"/>
      <c r="H15" s="51"/>
      <c r="I15" s="51"/>
      <c r="J15" s="69"/>
      <c r="K15" s="50"/>
    </row>
    <row r="16" spans="1:11" ht="47.25" customHeight="1" x14ac:dyDescent="0.25">
      <c r="A16" s="67" t="s">
        <v>199</v>
      </c>
      <c r="B16" s="247" t="s">
        <v>231</v>
      </c>
      <c r="C16" s="247"/>
      <c r="D16" s="247"/>
      <c r="E16" s="247"/>
      <c r="F16" s="67" t="s">
        <v>199</v>
      </c>
      <c r="G16" s="247" t="s">
        <v>231</v>
      </c>
      <c r="H16" s="247"/>
      <c r="I16" s="247"/>
      <c r="J16" s="247"/>
      <c r="K16" s="118"/>
    </row>
    <row r="17" spans="1:11" ht="15.75" x14ac:dyDescent="0.25">
      <c r="A17" s="42">
        <v>1</v>
      </c>
      <c r="B17" s="131" t="s">
        <v>30</v>
      </c>
      <c r="C17" s="51"/>
      <c r="D17" s="51"/>
      <c r="E17" s="120"/>
      <c r="F17" s="42">
        <v>1</v>
      </c>
      <c r="G17" s="131" t="s">
        <v>30</v>
      </c>
      <c r="H17" s="51"/>
      <c r="I17" s="51"/>
      <c r="J17" s="120"/>
      <c r="K17" s="118"/>
    </row>
    <row r="18" spans="1:11" ht="78.75" x14ac:dyDescent="0.25">
      <c r="A18" s="51">
        <v>1.1000000000000001</v>
      </c>
      <c r="B18" s="62" t="s">
        <v>261</v>
      </c>
      <c r="C18" s="49" t="s">
        <v>232</v>
      </c>
      <c r="D18" s="51" t="s">
        <v>8</v>
      </c>
      <c r="E18" s="120">
        <v>0.1</v>
      </c>
      <c r="F18" s="51">
        <v>1.1000000000000001</v>
      </c>
      <c r="G18" s="62" t="s">
        <v>261</v>
      </c>
      <c r="H18" s="49" t="s">
        <v>232</v>
      </c>
      <c r="I18" s="51" t="s">
        <v>8</v>
      </c>
      <c r="J18" s="120">
        <v>0.1</v>
      </c>
      <c r="K18" s="50" t="s">
        <v>499</v>
      </c>
    </row>
    <row r="19" spans="1:11" ht="78.75" x14ac:dyDescent="0.25">
      <c r="A19" s="51" t="s">
        <v>27</v>
      </c>
      <c r="B19" s="62" t="s">
        <v>262</v>
      </c>
      <c r="C19" s="49" t="s">
        <v>232</v>
      </c>
      <c r="D19" s="49" t="s">
        <v>233</v>
      </c>
      <c r="E19" s="120">
        <v>0.25</v>
      </c>
      <c r="F19" s="51" t="s">
        <v>27</v>
      </c>
      <c r="G19" s="62" t="s">
        <v>262</v>
      </c>
      <c r="H19" s="49" t="s">
        <v>232</v>
      </c>
      <c r="I19" s="49" t="s">
        <v>233</v>
      </c>
      <c r="J19" s="120">
        <v>0.25</v>
      </c>
      <c r="K19" s="50" t="s">
        <v>500</v>
      </c>
    </row>
    <row r="20" spans="1:11" ht="78.75" x14ac:dyDescent="0.25">
      <c r="A20" s="51"/>
      <c r="B20" s="62"/>
      <c r="C20" s="49"/>
      <c r="D20" s="49"/>
      <c r="E20" s="120"/>
      <c r="F20" s="51">
        <v>1.3</v>
      </c>
      <c r="G20" s="62" t="s">
        <v>282</v>
      </c>
      <c r="H20" s="49" t="s">
        <v>232</v>
      </c>
      <c r="I20" s="49" t="s">
        <v>233</v>
      </c>
      <c r="J20" s="120">
        <v>0.25</v>
      </c>
      <c r="K20" s="50" t="s">
        <v>431</v>
      </c>
    </row>
    <row r="21" spans="1:11" ht="45" x14ac:dyDescent="0.25">
      <c r="A21" s="42">
        <v>2</v>
      </c>
      <c r="B21" s="131" t="s">
        <v>186</v>
      </c>
      <c r="C21" s="49" t="s">
        <v>232</v>
      </c>
      <c r="D21" s="51"/>
      <c r="E21" s="120"/>
      <c r="F21" s="42">
        <v>2</v>
      </c>
      <c r="G21" s="131" t="s">
        <v>186</v>
      </c>
      <c r="H21" s="49" t="s">
        <v>232</v>
      </c>
      <c r="I21" s="51"/>
      <c r="J21" s="120"/>
      <c r="K21" s="118"/>
    </row>
    <row r="22" spans="1:11" ht="78.75" x14ac:dyDescent="0.25">
      <c r="A22" s="51" t="s">
        <v>97</v>
      </c>
      <c r="B22" s="62" t="s">
        <v>234</v>
      </c>
      <c r="C22" s="49" t="s">
        <v>232</v>
      </c>
      <c r="D22" s="51" t="s">
        <v>8</v>
      </c>
      <c r="E22" s="120">
        <v>0.1</v>
      </c>
      <c r="F22" s="51" t="s">
        <v>97</v>
      </c>
      <c r="G22" s="62" t="s">
        <v>283</v>
      </c>
      <c r="H22" s="49" t="s">
        <v>232</v>
      </c>
      <c r="I22" s="51" t="s">
        <v>8</v>
      </c>
      <c r="J22" s="120">
        <v>0.1</v>
      </c>
      <c r="K22" s="50" t="s">
        <v>501</v>
      </c>
    </row>
    <row r="23" spans="1:11" ht="78.75" x14ac:dyDescent="0.25">
      <c r="A23" s="51" t="s">
        <v>99</v>
      </c>
      <c r="B23" s="62" t="s">
        <v>235</v>
      </c>
      <c r="C23" s="49" t="s">
        <v>232</v>
      </c>
      <c r="D23" s="49" t="s">
        <v>233</v>
      </c>
      <c r="E23" s="120">
        <v>0.2</v>
      </c>
      <c r="F23" s="51" t="s">
        <v>99</v>
      </c>
      <c r="G23" s="62" t="s">
        <v>284</v>
      </c>
      <c r="H23" s="49" t="s">
        <v>232</v>
      </c>
      <c r="I23" s="49" t="s">
        <v>233</v>
      </c>
      <c r="J23" s="120">
        <v>0.2</v>
      </c>
      <c r="K23" s="50" t="s">
        <v>502</v>
      </c>
    </row>
    <row r="24" spans="1:11" ht="45" x14ac:dyDescent="0.25">
      <c r="A24" s="67">
        <v>3</v>
      </c>
      <c r="B24" s="62" t="s">
        <v>569</v>
      </c>
      <c r="C24" s="49" t="s">
        <v>232</v>
      </c>
      <c r="D24" s="123"/>
      <c r="E24" s="133"/>
      <c r="F24" s="67">
        <v>3</v>
      </c>
      <c r="G24" s="131" t="s">
        <v>285</v>
      </c>
      <c r="H24" s="49" t="s">
        <v>232</v>
      </c>
      <c r="I24" s="123"/>
      <c r="J24" s="133"/>
      <c r="K24" s="118"/>
    </row>
    <row r="25" spans="1:11" ht="157.5" x14ac:dyDescent="0.25">
      <c r="A25" s="122"/>
      <c r="B25" s="224" t="s">
        <v>570</v>
      </c>
      <c r="C25" s="49" t="s">
        <v>232</v>
      </c>
      <c r="D25" s="51" t="s">
        <v>14</v>
      </c>
      <c r="E25" s="120">
        <v>0.1</v>
      </c>
      <c r="F25" s="122" t="s">
        <v>33</v>
      </c>
      <c r="G25" s="191" t="s">
        <v>567</v>
      </c>
      <c r="H25" s="49" t="s">
        <v>232</v>
      </c>
      <c r="I25" s="51" t="s">
        <v>14</v>
      </c>
      <c r="J25" s="120">
        <v>0.2</v>
      </c>
      <c r="K25" s="186" t="s">
        <v>571</v>
      </c>
    </row>
    <row r="26" spans="1:11" ht="126" x14ac:dyDescent="0.25">
      <c r="A26" s="122"/>
      <c r="B26" s="118"/>
      <c r="C26" s="51"/>
      <c r="D26" s="51"/>
      <c r="E26" s="126"/>
      <c r="F26" s="122" t="s">
        <v>35</v>
      </c>
      <c r="G26" s="185" t="s">
        <v>286</v>
      </c>
      <c r="H26" s="49" t="s">
        <v>232</v>
      </c>
      <c r="I26" s="51" t="s">
        <v>14</v>
      </c>
      <c r="J26" s="120">
        <v>0.1</v>
      </c>
      <c r="K26" s="186" t="s">
        <v>572</v>
      </c>
    </row>
    <row r="27" spans="1:11" ht="106.5" customHeight="1" x14ac:dyDescent="0.25">
      <c r="A27" s="122"/>
      <c r="B27" s="62"/>
      <c r="C27" s="51"/>
      <c r="D27" s="51"/>
      <c r="E27" s="126"/>
      <c r="F27" s="122" t="s">
        <v>37</v>
      </c>
      <c r="G27" s="185" t="s">
        <v>287</v>
      </c>
      <c r="H27" s="51" t="s">
        <v>232</v>
      </c>
      <c r="I27" s="191" t="s">
        <v>568</v>
      </c>
      <c r="J27" s="69">
        <v>0.25</v>
      </c>
      <c r="K27" s="186" t="s">
        <v>431</v>
      </c>
    </row>
    <row r="28" spans="1:11" ht="63" x14ac:dyDescent="0.25">
      <c r="A28" s="67">
        <v>4</v>
      </c>
      <c r="B28" s="131" t="s">
        <v>237</v>
      </c>
      <c r="C28" s="51" t="s">
        <v>232</v>
      </c>
      <c r="D28" s="42"/>
      <c r="E28" s="133"/>
      <c r="F28" s="67"/>
      <c r="G28" s="187" t="s">
        <v>237</v>
      </c>
      <c r="H28" s="51"/>
      <c r="I28" s="42"/>
      <c r="J28" s="133"/>
      <c r="K28" s="118"/>
    </row>
    <row r="29" spans="1:11" ht="63" x14ac:dyDescent="0.25">
      <c r="A29" s="122" t="s">
        <v>41</v>
      </c>
      <c r="B29" s="62" t="s">
        <v>238</v>
      </c>
      <c r="C29" s="51" t="s">
        <v>232</v>
      </c>
      <c r="D29" s="123"/>
      <c r="E29" s="133"/>
      <c r="F29" s="122"/>
      <c r="G29" s="62"/>
      <c r="H29" s="51"/>
      <c r="I29" s="123"/>
      <c r="J29" s="133"/>
      <c r="K29" s="50" t="s">
        <v>432</v>
      </c>
    </row>
    <row r="30" spans="1:11" ht="63" x14ac:dyDescent="0.25">
      <c r="A30" s="122" t="s">
        <v>43</v>
      </c>
      <c r="B30" s="62" t="s">
        <v>239</v>
      </c>
      <c r="C30" s="51" t="s">
        <v>232</v>
      </c>
      <c r="D30" s="51" t="s">
        <v>8</v>
      </c>
      <c r="E30" s="93">
        <v>0.2</v>
      </c>
      <c r="F30" s="122"/>
      <c r="G30" s="62"/>
      <c r="H30" s="51"/>
      <c r="I30" s="51"/>
      <c r="J30" s="93"/>
      <c r="K30" s="50" t="s">
        <v>432</v>
      </c>
    </row>
    <row r="31" spans="1:11" ht="63" x14ac:dyDescent="0.25">
      <c r="A31" s="51" t="s">
        <v>45</v>
      </c>
      <c r="B31" s="62" t="s">
        <v>240</v>
      </c>
      <c r="C31" s="51" t="s">
        <v>232</v>
      </c>
      <c r="D31" s="51" t="s">
        <v>9</v>
      </c>
      <c r="E31" s="93">
        <v>0.4</v>
      </c>
      <c r="F31" s="51"/>
      <c r="G31" s="62"/>
      <c r="H31" s="51"/>
      <c r="I31" s="51"/>
      <c r="J31" s="93"/>
      <c r="K31" s="50" t="s">
        <v>432</v>
      </c>
    </row>
    <row r="32" spans="1:11" ht="78.75" x14ac:dyDescent="0.25">
      <c r="A32" s="51"/>
      <c r="B32" s="62"/>
      <c r="C32" s="51"/>
      <c r="D32" s="51"/>
      <c r="E32" s="93"/>
      <c r="F32" s="51">
        <v>4.0999999999999996</v>
      </c>
      <c r="G32" s="195" t="s">
        <v>573</v>
      </c>
      <c r="H32" s="193" t="s">
        <v>232</v>
      </c>
      <c r="I32" s="51" t="s">
        <v>9</v>
      </c>
      <c r="J32" s="93">
        <v>0.2</v>
      </c>
      <c r="K32" s="50" t="s">
        <v>433</v>
      </c>
    </row>
    <row r="33" spans="1:11" ht="78.75" x14ac:dyDescent="0.25">
      <c r="A33" s="51" t="s">
        <v>49</v>
      </c>
      <c r="B33" s="62" t="s">
        <v>241</v>
      </c>
      <c r="C33" s="51" t="s">
        <v>232</v>
      </c>
      <c r="D33" s="51" t="s">
        <v>9</v>
      </c>
      <c r="E33" s="93">
        <v>0.2</v>
      </c>
      <c r="F33" s="51" t="s">
        <v>49</v>
      </c>
      <c r="G33" s="196" t="s">
        <v>574</v>
      </c>
      <c r="H33" s="193" t="s">
        <v>232</v>
      </c>
      <c r="I33" s="51" t="s">
        <v>9</v>
      </c>
      <c r="J33" s="93">
        <v>0.2</v>
      </c>
      <c r="K33" s="50" t="s">
        <v>503</v>
      </c>
    </row>
    <row r="34" spans="1:11" ht="63" x14ac:dyDescent="0.25">
      <c r="A34" s="67">
        <v>5</v>
      </c>
      <c r="B34" s="131" t="s">
        <v>242</v>
      </c>
      <c r="C34" s="51" t="s">
        <v>232</v>
      </c>
      <c r="D34" s="123"/>
      <c r="E34" s="120"/>
      <c r="F34" s="67">
        <v>5</v>
      </c>
      <c r="G34" s="194" t="s">
        <v>242</v>
      </c>
      <c r="H34" s="51" t="s">
        <v>232</v>
      </c>
      <c r="I34" s="123"/>
      <c r="J34" s="120"/>
      <c r="K34" s="118"/>
    </row>
    <row r="35" spans="1:11" ht="78.75" x14ac:dyDescent="0.25">
      <c r="A35" s="122" t="s">
        <v>62</v>
      </c>
      <c r="B35" s="62" t="s">
        <v>265</v>
      </c>
      <c r="C35" s="51" t="s">
        <v>232</v>
      </c>
      <c r="D35" s="51" t="s">
        <v>8</v>
      </c>
      <c r="E35" s="120">
        <v>0.4</v>
      </c>
      <c r="F35" s="122" t="s">
        <v>62</v>
      </c>
      <c r="G35" s="62" t="s">
        <v>288</v>
      </c>
      <c r="H35" s="51" t="s">
        <v>232</v>
      </c>
      <c r="I35" s="51" t="s">
        <v>8</v>
      </c>
      <c r="J35" s="120">
        <v>0.4</v>
      </c>
      <c r="K35" s="50" t="s">
        <v>504</v>
      </c>
    </row>
    <row r="36" spans="1:11" ht="78.75" x14ac:dyDescent="0.25">
      <c r="A36" s="122" t="s">
        <v>64</v>
      </c>
      <c r="B36" s="62" t="s">
        <v>266</v>
      </c>
      <c r="C36" s="51" t="s">
        <v>232</v>
      </c>
      <c r="D36" s="49" t="s">
        <v>31</v>
      </c>
      <c r="E36" s="120">
        <v>0.5</v>
      </c>
      <c r="F36" s="122" t="s">
        <v>64</v>
      </c>
      <c r="G36" s="62" t="s">
        <v>289</v>
      </c>
      <c r="H36" s="51" t="s">
        <v>232</v>
      </c>
      <c r="I36" s="49" t="s">
        <v>31</v>
      </c>
      <c r="J36" s="120">
        <v>0.5</v>
      </c>
      <c r="K36" s="50" t="s">
        <v>504</v>
      </c>
    </row>
    <row r="37" spans="1:11" ht="15.75" x14ac:dyDescent="0.25">
      <c r="A37" s="67" t="s">
        <v>219</v>
      </c>
      <c r="B37" s="257" t="s">
        <v>243</v>
      </c>
      <c r="C37" s="257"/>
      <c r="D37" s="257"/>
      <c r="E37" s="257"/>
      <c r="F37" s="67" t="s">
        <v>219</v>
      </c>
      <c r="G37" s="257" t="s">
        <v>243</v>
      </c>
      <c r="H37" s="257"/>
      <c r="I37" s="257"/>
      <c r="J37" s="257"/>
      <c r="K37" s="118"/>
    </row>
    <row r="38" spans="1:11" ht="15.75" x14ac:dyDescent="0.25">
      <c r="A38" s="67">
        <v>1</v>
      </c>
      <c r="B38" s="262" t="s">
        <v>244</v>
      </c>
      <c r="C38" s="262"/>
      <c r="D38" s="262"/>
      <c r="E38" s="262"/>
      <c r="F38" s="67">
        <v>1</v>
      </c>
      <c r="G38" s="262" t="s">
        <v>244</v>
      </c>
      <c r="H38" s="262"/>
      <c r="I38" s="262"/>
      <c r="J38" s="262"/>
      <c r="K38" s="118"/>
    </row>
    <row r="39" spans="1:11" ht="15.75" x14ac:dyDescent="0.25">
      <c r="A39" s="122" t="s">
        <v>24</v>
      </c>
      <c r="B39" s="248" t="s">
        <v>245</v>
      </c>
      <c r="C39" s="248"/>
      <c r="D39" s="248"/>
      <c r="E39" s="248"/>
      <c r="F39" s="122" t="s">
        <v>24</v>
      </c>
      <c r="G39" s="248" t="s">
        <v>290</v>
      </c>
      <c r="H39" s="248"/>
      <c r="I39" s="248"/>
      <c r="J39" s="248"/>
      <c r="K39" s="118"/>
    </row>
    <row r="40" spans="1:11" ht="78.75" x14ac:dyDescent="0.25">
      <c r="A40" s="122"/>
      <c r="B40" s="62" t="s">
        <v>246</v>
      </c>
      <c r="C40" s="51" t="s">
        <v>247</v>
      </c>
      <c r="D40" s="51" t="s">
        <v>8</v>
      </c>
      <c r="E40" s="69">
        <f>E42*0.8</f>
        <v>0.8</v>
      </c>
      <c r="F40" s="122"/>
      <c r="G40" s="62" t="s">
        <v>246</v>
      </c>
      <c r="H40" s="51" t="s">
        <v>247</v>
      </c>
      <c r="I40" s="51" t="s">
        <v>8</v>
      </c>
      <c r="J40" s="69">
        <f>J42*0.8</f>
        <v>0.8</v>
      </c>
      <c r="K40" s="50" t="s">
        <v>505</v>
      </c>
    </row>
    <row r="41" spans="1:11" ht="78.75" x14ac:dyDescent="0.25">
      <c r="A41" s="122"/>
      <c r="B41" s="62" t="s">
        <v>248</v>
      </c>
      <c r="C41" s="51" t="s">
        <v>247</v>
      </c>
      <c r="D41" s="51" t="s">
        <v>8</v>
      </c>
      <c r="E41" s="69">
        <f>E42*0.9</f>
        <v>0.9</v>
      </c>
      <c r="F41" s="122"/>
      <c r="G41" s="62" t="s">
        <v>248</v>
      </c>
      <c r="H41" s="51" t="s">
        <v>247</v>
      </c>
      <c r="I41" s="51" t="s">
        <v>8</v>
      </c>
      <c r="J41" s="69">
        <f>J42*0.9</f>
        <v>0.9</v>
      </c>
      <c r="K41" s="50" t="s">
        <v>505</v>
      </c>
    </row>
    <row r="42" spans="1:11" ht="78.75" x14ac:dyDescent="0.25">
      <c r="A42" s="122"/>
      <c r="B42" s="62" t="s">
        <v>249</v>
      </c>
      <c r="C42" s="51" t="s">
        <v>247</v>
      </c>
      <c r="D42" s="51" t="s">
        <v>8</v>
      </c>
      <c r="E42" s="69">
        <v>1</v>
      </c>
      <c r="F42" s="122"/>
      <c r="G42" s="62" t="s">
        <v>249</v>
      </c>
      <c r="H42" s="51" t="s">
        <v>247</v>
      </c>
      <c r="I42" s="51" t="s">
        <v>8</v>
      </c>
      <c r="J42" s="69">
        <v>1</v>
      </c>
      <c r="K42" s="50" t="s">
        <v>505</v>
      </c>
    </row>
    <row r="43" spans="1:11" ht="78.75" x14ac:dyDescent="0.25">
      <c r="A43" s="122"/>
      <c r="B43" s="62" t="s">
        <v>250</v>
      </c>
      <c r="C43" s="51" t="s">
        <v>247</v>
      </c>
      <c r="D43" s="51" t="s">
        <v>8</v>
      </c>
      <c r="E43" s="69">
        <f>E42*1.15</f>
        <v>1.1499999999999999</v>
      </c>
      <c r="F43" s="122"/>
      <c r="G43" s="62" t="s">
        <v>250</v>
      </c>
      <c r="H43" s="51" t="s">
        <v>247</v>
      </c>
      <c r="I43" s="51" t="s">
        <v>8</v>
      </c>
      <c r="J43" s="69">
        <f>J42*1.15</f>
        <v>1.1499999999999999</v>
      </c>
      <c r="K43" s="50" t="s">
        <v>505</v>
      </c>
    </row>
    <row r="44" spans="1:11" ht="15.75" x14ac:dyDescent="0.25">
      <c r="A44" s="122" t="s">
        <v>27</v>
      </c>
      <c r="B44" s="249" t="s">
        <v>251</v>
      </c>
      <c r="C44" s="249"/>
      <c r="D44" s="249"/>
      <c r="E44" s="249"/>
      <c r="F44" s="122" t="s">
        <v>27</v>
      </c>
      <c r="G44" s="249" t="s">
        <v>291</v>
      </c>
      <c r="H44" s="249"/>
      <c r="I44" s="249"/>
      <c r="J44" s="249"/>
      <c r="K44" s="118"/>
    </row>
    <row r="45" spans="1:11" ht="78.75" x14ac:dyDescent="0.25">
      <c r="A45" s="122"/>
      <c r="B45" s="62" t="s">
        <v>246</v>
      </c>
      <c r="C45" s="51" t="s">
        <v>247</v>
      </c>
      <c r="D45" s="51" t="s">
        <v>8</v>
      </c>
      <c r="E45" s="69">
        <f>E47*0.8</f>
        <v>1.2000000000000002</v>
      </c>
      <c r="F45" s="122"/>
      <c r="G45" s="62" t="s">
        <v>246</v>
      </c>
      <c r="H45" s="51" t="s">
        <v>247</v>
      </c>
      <c r="I45" s="51" t="s">
        <v>8</v>
      </c>
      <c r="J45" s="69">
        <f>J47*0.8</f>
        <v>1.2000000000000002</v>
      </c>
      <c r="K45" s="50" t="s">
        <v>506</v>
      </c>
    </row>
    <row r="46" spans="1:11" ht="78.75" x14ac:dyDescent="0.25">
      <c r="A46" s="122"/>
      <c r="B46" s="62" t="s">
        <v>248</v>
      </c>
      <c r="C46" s="51" t="s">
        <v>247</v>
      </c>
      <c r="D46" s="51" t="s">
        <v>8</v>
      </c>
      <c r="E46" s="69">
        <f>E47*0.9</f>
        <v>1.35</v>
      </c>
      <c r="F46" s="122"/>
      <c r="G46" s="62" t="s">
        <v>248</v>
      </c>
      <c r="H46" s="51" t="s">
        <v>247</v>
      </c>
      <c r="I46" s="51" t="s">
        <v>8</v>
      </c>
      <c r="J46" s="69">
        <f>J47*0.9</f>
        <v>1.35</v>
      </c>
      <c r="K46" s="50" t="s">
        <v>506</v>
      </c>
    </row>
    <row r="47" spans="1:11" ht="78.75" x14ac:dyDescent="0.25">
      <c r="A47" s="122"/>
      <c r="B47" s="62" t="s">
        <v>249</v>
      </c>
      <c r="C47" s="51" t="s">
        <v>247</v>
      </c>
      <c r="D47" s="51" t="s">
        <v>8</v>
      </c>
      <c r="E47" s="69">
        <v>1.5</v>
      </c>
      <c r="F47" s="122"/>
      <c r="G47" s="62" t="s">
        <v>249</v>
      </c>
      <c r="H47" s="51" t="s">
        <v>247</v>
      </c>
      <c r="I47" s="51" t="s">
        <v>8</v>
      </c>
      <c r="J47" s="69">
        <v>1.5</v>
      </c>
      <c r="K47" s="50" t="s">
        <v>506</v>
      </c>
    </row>
    <row r="48" spans="1:11" ht="78.75" x14ac:dyDescent="0.25">
      <c r="A48" s="122"/>
      <c r="B48" s="62" t="s">
        <v>250</v>
      </c>
      <c r="C48" s="51" t="s">
        <v>247</v>
      </c>
      <c r="D48" s="51" t="s">
        <v>8</v>
      </c>
      <c r="E48" s="69">
        <f>E47*1.15</f>
        <v>1.7249999999999999</v>
      </c>
      <c r="F48" s="122"/>
      <c r="G48" s="62" t="s">
        <v>250</v>
      </c>
      <c r="H48" s="51" t="s">
        <v>247</v>
      </c>
      <c r="I48" s="51" t="s">
        <v>8</v>
      </c>
      <c r="J48" s="69">
        <f>J47*1.15</f>
        <v>1.7249999999999999</v>
      </c>
      <c r="K48" s="50" t="s">
        <v>500</v>
      </c>
    </row>
    <row r="49" spans="1:11" ht="15.75" x14ac:dyDescent="0.25">
      <c r="A49" s="122" t="s">
        <v>92</v>
      </c>
      <c r="B49" s="250" t="s">
        <v>252</v>
      </c>
      <c r="C49" s="250"/>
      <c r="D49" s="250"/>
      <c r="E49" s="250"/>
      <c r="F49" s="122" t="s">
        <v>92</v>
      </c>
      <c r="G49" s="250" t="s">
        <v>252</v>
      </c>
      <c r="H49" s="250"/>
      <c r="I49" s="250"/>
      <c r="J49" s="250"/>
      <c r="K49" s="118"/>
    </row>
    <row r="50" spans="1:11" ht="78.75" x14ac:dyDescent="0.25">
      <c r="A50" s="122"/>
      <c r="B50" s="62" t="s">
        <v>246</v>
      </c>
      <c r="C50" s="51" t="s">
        <v>247</v>
      </c>
      <c r="D50" s="51" t="s">
        <v>8</v>
      </c>
      <c r="E50" s="69">
        <f>E52*0.8</f>
        <v>0.24</v>
      </c>
      <c r="F50" s="122"/>
      <c r="G50" s="62" t="s">
        <v>246</v>
      </c>
      <c r="H50" s="51" t="s">
        <v>247</v>
      </c>
      <c r="I50" s="51" t="s">
        <v>8</v>
      </c>
      <c r="J50" s="69">
        <f>J52*0.8</f>
        <v>0.24</v>
      </c>
      <c r="K50" s="50" t="s">
        <v>507</v>
      </c>
    </row>
    <row r="51" spans="1:11" ht="78.75" x14ac:dyDescent="0.25">
      <c r="A51" s="122"/>
      <c r="B51" s="62" t="s">
        <v>248</v>
      </c>
      <c r="C51" s="51" t="s">
        <v>247</v>
      </c>
      <c r="D51" s="51" t="s">
        <v>8</v>
      </c>
      <c r="E51" s="69">
        <f>E52*0.9</f>
        <v>0.27</v>
      </c>
      <c r="F51" s="122"/>
      <c r="G51" s="62" t="s">
        <v>248</v>
      </c>
      <c r="H51" s="51" t="s">
        <v>247</v>
      </c>
      <c r="I51" s="51" t="s">
        <v>8</v>
      </c>
      <c r="J51" s="69">
        <f>J52*0.9</f>
        <v>0.27</v>
      </c>
      <c r="K51" s="50" t="s">
        <v>508</v>
      </c>
    </row>
    <row r="52" spans="1:11" ht="78.75" x14ac:dyDescent="0.25">
      <c r="A52" s="122"/>
      <c r="B52" s="62" t="s">
        <v>249</v>
      </c>
      <c r="C52" s="51" t="s">
        <v>247</v>
      </c>
      <c r="D52" s="51" t="s">
        <v>8</v>
      </c>
      <c r="E52" s="69">
        <v>0.3</v>
      </c>
      <c r="F52" s="122"/>
      <c r="G52" s="62" t="s">
        <v>249</v>
      </c>
      <c r="H52" s="51" t="s">
        <v>247</v>
      </c>
      <c r="I52" s="51" t="s">
        <v>8</v>
      </c>
      <c r="J52" s="69">
        <v>0.3</v>
      </c>
      <c r="K52" s="50" t="s">
        <v>508</v>
      </c>
    </row>
    <row r="53" spans="1:11" ht="78.75" x14ac:dyDescent="0.25">
      <c r="A53" s="122"/>
      <c r="B53" s="62" t="s">
        <v>250</v>
      </c>
      <c r="C53" s="51" t="s">
        <v>247</v>
      </c>
      <c r="D53" s="51" t="s">
        <v>8</v>
      </c>
      <c r="E53" s="69">
        <f>E52*1.15</f>
        <v>0.34499999999999997</v>
      </c>
      <c r="F53" s="122"/>
      <c r="G53" s="62" t="s">
        <v>250</v>
      </c>
      <c r="H53" s="51" t="s">
        <v>247</v>
      </c>
      <c r="I53" s="51" t="s">
        <v>8</v>
      </c>
      <c r="J53" s="69">
        <f>J52*1.15</f>
        <v>0.34499999999999997</v>
      </c>
      <c r="K53" s="50" t="s">
        <v>508</v>
      </c>
    </row>
    <row r="54" spans="1:11" ht="15.75" x14ac:dyDescent="0.25">
      <c r="A54" s="122" t="s">
        <v>94</v>
      </c>
      <c r="B54" s="249" t="s">
        <v>253</v>
      </c>
      <c r="C54" s="249"/>
      <c r="D54" s="249"/>
      <c r="E54" s="249"/>
      <c r="F54" s="122" t="s">
        <v>94</v>
      </c>
      <c r="G54" s="249" t="s">
        <v>292</v>
      </c>
      <c r="H54" s="249"/>
      <c r="I54" s="249"/>
      <c r="J54" s="249"/>
      <c r="K54" s="118"/>
    </row>
    <row r="55" spans="1:11" ht="78.75" x14ac:dyDescent="0.25">
      <c r="A55" s="122"/>
      <c r="B55" s="62" t="s">
        <v>246</v>
      </c>
      <c r="C55" s="51" t="s">
        <v>247</v>
      </c>
      <c r="D55" s="51" t="s">
        <v>8</v>
      </c>
      <c r="E55" s="69">
        <f>E57*0.8</f>
        <v>0.8</v>
      </c>
      <c r="F55" s="122"/>
      <c r="G55" s="62" t="s">
        <v>246</v>
      </c>
      <c r="H55" s="51" t="s">
        <v>247</v>
      </c>
      <c r="I55" s="51" t="s">
        <v>8</v>
      </c>
      <c r="J55" s="69">
        <f>J57*0.8</f>
        <v>0.8</v>
      </c>
      <c r="K55" s="50" t="s">
        <v>509</v>
      </c>
    </row>
    <row r="56" spans="1:11" ht="78.75" x14ac:dyDescent="0.25">
      <c r="A56" s="122"/>
      <c r="B56" s="62" t="s">
        <v>248</v>
      </c>
      <c r="C56" s="51" t="s">
        <v>247</v>
      </c>
      <c r="D56" s="51" t="s">
        <v>8</v>
      </c>
      <c r="E56" s="69">
        <f>E57*0.9</f>
        <v>0.9</v>
      </c>
      <c r="F56" s="122"/>
      <c r="G56" s="62" t="s">
        <v>248</v>
      </c>
      <c r="H56" s="51" t="s">
        <v>247</v>
      </c>
      <c r="I56" s="51" t="s">
        <v>8</v>
      </c>
      <c r="J56" s="69">
        <f>J57*0.9</f>
        <v>0.9</v>
      </c>
      <c r="K56" s="50" t="s">
        <v>509</v>
      </c>
    </row>
    <row r="57" spans="1:11" ht="78.75" x14ac:dyDescent="0.25">
      <c r="A57" s="122"/>
      <c r="B57" s="62" t="s">
        <v>249</v>
      </c>
      <c r="C57" s="51" t="s">
        <v>247</v>
      </c>
      <c r="D57" s="51" t="s">
        <v>8</v>
      </c>
      <c r="E57" s="69">
        <v>1</v>
      </c>
      <c r="F57" s="122"/>
      <c r="G57" s="62" t="s">
        <v>249</v>
      </c>
      <c r="H57" s="51" t="s">
        <v>247</v>
      </c>
      <c r="I57" s="51" t="s">
        <v>8</v>
      </c>
      <c r="J57" s="69">
        <v>1</v>
      </c>
      <c r="K57" s="50" t="s">
        <v>509</v>
      </c>
    </row>
    <row r="58" spans="1:11" ht="78.75" x14ac:dyDescent="0.25">
      <c r="A58" s="122"/>
      <c r="B58" s="62" t="s">
        <v>250</v>
      </c>
      <c r="C58" s="51" t="s">
        <v>247</v>
      </c>
      <c r="D58" s="51" t="s">
        <v>8</v>
      </c>
      <c r="E58" s="69">
        <f>E57*1.15</f>
        <v>1.1499999999999999</v>
      </c>
      <c r="F58" s="122"/>
      <c r="G58" s="62" t="s">
        <v>250</v>
      </c>
      <c r="H58" s="51" t="s">
        <v>247</v>
      </c>
      <c r="I58" s="51" t="s">
        <v>8</v>
      </c>
      <c r="J58" s="69">
        <f>J57*1.15</f>
        <v>1.1499999999999999</v>
      </c>
      <c r="K58" s="50" t="s">
        <v>510</v>
      </c>
    </row>
    <row r="59" spans="1:11" ht="31.5" x14ac:dyDescent="0.25">
      <c r="A59" s="67">
        <v>2</v>
      </c>
      <c r="B59" s="131" t="s">
        <v>254</v>
      </c>
      <c r="C59" s="51" t="s">
        <v>247</v>
      </c>
      <c r="D59" s="50"/>
      <c r="E59" s="134"/>
      <c r="F59" s="67">
        <v>2</v>
      </c>
      <c r="G59" s="131" t="s">
        <v>293</v>
      </c>
      <c r="H59" s="51" t="s">
        <v>247</v>
      </c>
      <c r="I59" s="50"/>
      <c r="J59" s="134"/>
      <c r="K59" s="118"/>
    </row>
    <row r="60" spans="1:11" ht="78.75" x14ac:dyDescent="0.25">
      <c r="A60" s="122" t="s">
        <v>97</v>
      </c>
      <c r="B60" s="62" t="s">
        <v>255</v>
      </c>
      <c r="C60" s="51" t="s">
        <v>247</v>
      </c>
      <c r="D60" s="51" t="s">
        <v>8</v>
      </c>
      <c r="E60" s="69">
        <v>0.3</v>
      </c>
      <c r="F60" s="122" t="s">
        <v>97</v>
      </c>
      <c r="G60" s="62" t="s">
        <v>294</v>
      </c>
      <c r="H60" s="51" t="s">
        <v>247</v>
      </c>
      <c r="I60" s="51" t="s">
        <v>8</v>
      </c>
      <c r="J60" s="69">
        <v>0.3</v>
      </c>
      <c r="K60" s="50" t="s">
        <v>511</v>
      </c>
    </row>
    <row r="61" spans="1:11" ht="95.25" customHeight="1" x14ac:dyDescent="0.25">
      <c r="A61" s="122" t="s">
        <v>99</v>
      </c>
      <c r="B61" s="62" t="s">
        <v>256</v>
      </c>
      <c r="C61" s="51" t="s">
        <v>247</v>
      </c>
      <c r="D61" s="51" t="s">
        <v>8</v>
      </c>
      <c r="E61" s="69">
        <v>0.5</v>
      </c>
      <c r="F61" s="122" t="s">
        <v>99</v>
      </c>
      <c r="G61" s="62" t="s">
        <v>295</v>
      </c>
      <c r="H61" s="51" t="s">
        <v>247</v>
      </c>
      <c r="I61" s="51" t="s">
        <v>8</v>
      </c>
      <c r="J61" s="69">
        <v>0.5</v>
      </c>
      <c r="K61" s="50" t="s">
        <v>511</v>
      </c>
    </row>
    <row r="62" spans="1:11" ht="0.75" customHeight="1" x14ac:dyDescent="0.25">
      <c r="A62" s="67" t="s">
        <v>6</v>
      </c>
      <c r="B62" s="135" t="s">
        <v>257</v>
      </c>
      <c r="C62" s="67"/>
      <c r="D62" s="54"/>
      <c r="E62" s="125"/>
      <c r="F62" s="67" t="s">
        <v>6</v>
      </c>
      <c r="G62" s="135" t="s">
        <v>257</v>
      </c>
      <c r="H62" s="67"/>
      <c r="I62" s="54"/>
      <c r="J62" s="125"/>
      <c r="K62" s="118"/>
    </row>
    <row r="63" spans="1:11" ht="15.75" hidden="1" customHeight="1" x14ac:dyDescent="0.25">
      <c r="A63" s="74" t="s">
        <v>177</v>
      </c>
      <c r="B63" s="251" t="s">
        <v>258</v>
      </c>
      <c r="C63" s="252"/>
      <c r="D63" s="252"/>
      <c r="E63" s="253"/>
      <c r="F63" s="74" t="s">
        <v>177</v>
      </c>
      <c r="G63" s="251" t="s">
        <v>258</v>
      </c>
      <c r="H63" s="252"/>
      <c r="I63" s="252"/>
      <c r="J63" s="253"/>
      <c r="K63" s="118"/>
    </row>
    <row r="64" spans="1:11" ht="15.75" hidden="1" x14ac:dyDescent="0.25">
      <c r="A64" s="42">
        <v>1</v>
      </c>
      <c r="B64" s="131" t="s">
        <v>23</v>
      </c>
      <c r="C64" s="51"/>
      <c r="D64" s="51"/>
      <c r="E64" s="120"/>
      <c r="F64" s="42">
        <v>1</v>
      </c>
      <c r="G64" s="131" t="s">
        <v>23</v>
      </c>
      <c r="H64" s="51"/>
      <c r="I64" s="51"/>
      <c r="J64" s="120"/>
      <c r="K64" s="118"/>
    </row>
    <row r="65" spans="1:11" ht="78.75" hidden="1" x14ac:dyDescent="0.25">
      <c r="A65" s="51" t="s">
        <v>24</v>
      </c>
      <c r="B65" s="62" t="s">
        <v>222</v>
      </c>
      <c r="C65" s="51" t="s">
        <v>259</v>
      </c>
      <c r="D65" s="49" t="s">
        <v>181</v>
      </c>
      <c r="E65" s="120">
        <v>1.5</v>
      </c>
      <c r="F65" s="51" t="s">
        <v>24</v>
      </c>
      <c r="G65" s="62" t="s">
        <v>222</v>
      </c>
      <c r="H65" s="51" t="s">
        <v>259</v>
      </c>
      <c r="I65" s="49" t="s">
        <v>181</v>
      </c>
      <c r="J65" s="120">
        <v>1.5</v>
      </c>
      <c r="K65" s="50" t="s">
        <v>494</v>
      </c>
    </row>
    <row r="66" spans="1:11" ht="78.75" hidden="1" x14ac:dyDescent="0.25">
      <c r="A66" s="51" t="s">
        <v>27</v>
      </c>
      <c r="B66" s="62" t="s">
        <v>223</v>
      </c>
      <c r="C66" s="51" t="s">
        <v>259</v>
      </c>
      <c r="D66" s="49" t="s">
        <v>183</v>
      </c>
      <c r="E66" s="120">
        <v>1.5</v>
      </c>
      <c r="F66" s="51" t="s">
        <v>27</v>
      </c>
      <c r="G66" s="62" t="s">
        <v>162</v>
      </c>
      <c r="H66" s="51" t="s">
        <v>259</v>
      </c>
      <c r="I66" s="49" t="s">
        <v>183</v>
      </c>
      <c r="J66" s="120">
        <v>1</v>
      </c>
      <c r="K66" s="50" t="s">
        <v>512</v>
      </c>
    </row>
    <row r="67" spans="1:11" ht="78" hidden="1" customHeight="1" x14ac:dyDescent="0.25">
      <c r="A67" s="51"/>
      <c r="B67" s="62"/>
      <c r="C67" s="51"/>
      <c r="D67" s="49"/>
      <c r="E67" s="120"/>
      <c r="F67" s="51">
        <v>1.3</v>
      </c>
      <c r="G67" s="62" t="s">
        <v>281</v>
      </c>
      <c r="H67" s="51"/>
      <c r="I67" s="49"/>
      <c r="J67" s="120">
        <v>0.5</v>
      </c>
      <c r="K67" s="50" t="s">
        <v>512</v>
      </c>
    </row>
    <row r="68" spans="1:11" ht="15.75" hidden="1" x14ac:dyDescent="0.25">
      <c r="A68" s="67">
        <v>2</v>
      </c>
      <c r="B68" s="131" t="s">
        <v>224</v>
      </c>
      <c r="C68" s="51" t="s">
        <v>259</v>
      </c>
      <c r="D68" s="51"/>
      <c r="E68" s="133"/>
      <c r="F68" s="67">
        <v>2</v>
      </c>
      <c r="G68" s="131" t="s">
        <v>224</v>
      </c>
      <c r="H68" s="51" t="s">
        <v>259</v>
      </c>
      <c r="I68" s="51"/>
      <c r="J68" s="133"/>
      <c r="K68" s="118"/>
    </row>
    <row r="69" spans="1:11" ht="78.75" hidden="1" x14ac:dyDescent="0.25">
      <c r="A69" s="122" t="s">
        <v>97</v>
      </c>
      <c r="B69" s="62" t="s">
        <v>225</v>
      </c>
      <c r="C69" s="51" t="s">
        <v>259</v>
      </c>
      <c r="D69" s="51" t="s">
        <v>14</v>
      </c>
      <c r="E69" s="120">
        <v>1</v>
      </c>
      <c r="F69" s="122" t="s">
        <v>97</v>
      </c>
      <c r="G69" s="62" t="str">
        <f>G10</f>
        <v>Thu nhận các thông tin cần thiết để xây dựng siêu dữ liệu (thông tin mô tả dữ liệu) thống kê, kiểm kê đất đai</v>
      </c>
      <c r="H69" s="51" t="s">
        <v>259</v>
      </c>
      <c r="I69" s="51" t="s">
        <v>14</v>
      </c>
      <c r="J69" s="120">
        <v>1</v>
      </c>
      <c r="K69" s="50" t="s">
        <v>513</v>
      </c>
    </row>
    <row r="70" spans="1:11" ht="78.75" hidden="1" x14ac:dyDescent="0.25">
      <c r="A70" s="122" t="s">
        <v>99</v>
      </c>
      <c r="B70" s="62" t="s">
        <v>226</v>
      </c>
      <c r="C70" s="51" t="s">
        <v>259</v>
      </c>
      <c r="D70" s="51" t="s">
        <v>14</v>
      </c>
      <c r="E70" s="120">
        <v>0.5</v>
      </c>
      <c r="F70" s="122" t="s">
        <v>99</v>
      </c>
      <c r="G70" s="62" t="str">
        <f>G11</f>
        <v>Nhập thông tin siêu dữ liệu kiểm kê đất đai</v>
      </c>
      <c r="H70" s="51" t="s">
        <v>259</v>
      </c>
      <c r="I70" s="51" t="s">
        <v>14</v>
      </c>
      <c r="J70" s="120">
        <v>0.5</v>
      </c>
      <c r="K70" s="50" t="s">
        <v>513</v>
      </c>
    </row>
    <row r="71" spans="1:11" ht="47.25" hidden="1" x14ac:dyDescent="0.25">
      <c r="A71" s="67">
        <v>3</v>
      </c>
      <c r="B71" s="131" t="s">
        <v>227</v>
      </c>
      <c r="C71" s="51" t="s">
        <v>259</v>
      </c>
      <c r="D71" s="51"/>
      <c r="E71" s="133"/>
      <c r="F71" s="67"/>
      <c r="G71" s="131"/>
      <c r="H71" s="51"/>
      <c r="I71" s="51"/>
      <c r="J71" s="133"/>
      <c r="K71" s="50" t="s">
        <v>430</v>
      </c>
    </row>
    <row r="72" spans="1:11" ht="47.25" hidden="1" x14ac:dyDescent="0.25">
      <c r="A72" s="122" t="s">
        <v>33</v>
      </c>
      <c r="B72" s="62" t="s">
        <v>228</v>
      </c>
      <c r="C72" s="51" t="s">
        <v>259</v>
      </c>
      <c r="D72" s="51" t="s">
        <v>11</v>
      </c>
      <c r="E72" s="120">
        <v>1</v>
      </c>
      <c r="F72" s="122"/>
      <c r="G72" s="62"/>
      <c r="H72" s="51"/>
      <c r="I72" s="51"/>
      <c r="J72" s="120"/>
      <c r="K72" s="50" t="s">
        <v>430</v>
      </c>
    </row>
    <row r="73" spans="1:11" ht="47.25" hidden="1" x14ac:dyDescent="0.25">
      <c r="A73" s="122" t="s">
        <v>35</v>
      </c>
      <c r="B73" s="62" t="s">
        <v>229</v>
      </c>
      <c r="C73" s="51" t="s">
        <v>259</v>
      </c>
      <c r="D73" s="51" t="s">
        <v>8</v>
      </c>
      <c r="E73" s="120">
        <v>2</v>
      </c>
      <c r="F73" s="122"/>
      <c r="G73" s="62"/>
      <c r="H73" s="51"/>
      <c r="I73" s="51"/>
      <c r="J73" s="120"/>
      <c r="K73" s="50" t="s">
        <v>430</v>
      </c>
    </row>
    <row r="74" spans="1:11" ht="47.25" hidden="1" x14ac:dyDescent="0.25">
      <c r="A74" s="122" t="s">
        <v>37</v>
      </c>
      <c r="B74" s="62" t="s">
        <v>230</v>
      </c>
      <c r="C74" s="51" t="s">
        <v>259</v>
      </c>
      <c r="D74" s="51" t="s">
        <v>11</v>
      </c>
      <c r="E74" s="120">
        <v>1</v>
      </c>
      <c r="F74" s="122"/>
      <c r="G74" s="62"/>
      <c r="H74" s="51"/>
      <c r="I74" s="51"/>
      <c r="J74" s="120"/>
      <c r="K74" s="50" t="s">
        <v>430</v>
      </c>
    </row>
    <row r="75" spans="1:11" ht="15.75" hidden="1" customHeight="1" x14ac:dyDescent="0.25">
      <c r="A75" s="67" t="s">
        <v>199</v>
      </c>
      <c r="B75" s="258" t="s">
        <v>260</v>
      </c>
      <c r="C75" s="259"/>
      <c r="D75" s="259"/>
      <c r="E75" s="260"/>
      <c r="F75" s="67" t="s">
        <v>199</v>
      </c>
      <c r="G75" s="258" t="s">
        <v>260</v>
      </c>
      <c r="H75" s="259"/>
      <c r="I75" s="259"/>
      <c r="J75" s="260"/>
      <c r="K75" s="118"/>
    </row>
    <row r="76" spans="1:11" ht="15.75" hidden="1" x14ac:dyDescent="0.25">
      <c r="A76" s="42">
        <v>1</v>
      </c>
      <c r="B76" s="131" t="s">
        <v>30</v>
      </c>
      <c r="C76" s="51"/>
      <c r="D76" s="51"/>
      <c r="E76" s="120"/>
      <c r="F76" s="42">
        <v>1</v>
      </c>
      <c r="G76" s="131" t="s">
        <v>30</v>
      </c>
      <c r="H76" s="51"/>
      <c r="I76" s="51"/>
      <c r="J76" s="120"/>
      <c r="K76" s="118"/>
    </row>
    <row r="77" spans="1:11" ht="6" hidden="1" customHeight="1" x14ac:dyDescent="0.25">
      <c r="A77" s="51" t="s">
        <v>24</v>
      </c>
      <c r="B77" s="62" t="s">
        <v>261</v>
      </c>
      <c r="C77" s="49" t="s">
        <v>232</v>
      </c>
      <c r="D77" s="51" t="s">
        <v>8</v>
      </c>
      <c r="E77" s="120">
        <v>0.1</v>
      </c>
      <c r="F77" s="51" t="s">
        <v>24</v>
      </c>
      <c r="G77" s="62" t="s">
        <v>261</v>
      </c>
      <c r="H77" s="49" t="s">
        <v>232</v>
      </c>
      <c r="I77" s="51" t="s">
        <v>8</v>
      </c>
      <c r="J77" s="120">
        <v>0.1</v>
      </c>
      <c r="K77" s="50" t="s">
        <v>499</v>
      </c>
    </row>
    <row r="78" spans="1:11" ht="78.75" hidden="1" x14ac:dyDescent="0.25">
      <c r="A78" s="51" t="s">
        <v>27</v>
      </c>
      <c r="B78" s="62" t="s">
        <v>262</v>
      </c>
      <c r="C78" s="49" t="s">
        <v>232</v>
      </c>
      <c r="D78" s="51" t="s">
        <v>263</v>
      </c>
      <c r="E78" s="120">
        <v>0.5</v>
      </c>
      <c r="F78" s="51" t="s">
        <v>27</v>
      </c>
      <c r="G78" s="62" t="s">
        <v>262</v>
      </c>
      <c r="H78" s="49" t="s">
        <v>232</v>
      </c>
      <c r="I78" s="51" t="s">
        <v>263</v>
      </c>
      <c r="J78" s="120">
        <v>0.5</v>
      </c>
      <c r="K78" s="50" t="s">
        <v>500</v>
      </c>
    </row>
    <row r="79" spans="1:11" ht="78.75" hidden="1" x14ac:dyDescent="0.25">
      <c r="A79" s="51"/>
      <c r="B79" s="62"/>
      <c r="C79" s="49"/>
      <c r="D79" s="51"/>
      <c r="E79" s="120"/>
      <c r="F79" s="51">
        <v>1.3</v>
      </c>
      <c r="G79" s="62" t="s">
        <v>282</v>
      </c>
      <c r="H79" s="49" t="s">
        <v>232</v>
      </c>
      <c r="I79" s="49" t="s">
        <v>233</v>
      </c>
      <c r="J79" s="133">
        <v>0.25</v>
      </c>
      <c r="K79" s="50" t="s">
        <v>431</v>
      </c>
    </row>
    <row r="80" spans="1:11" ht="45" hidden="1" x14ac:dyDescent="0.25">
      <c r="A80" s="42">
        <v>2</v>
      </c>
      <c r="B80" s="131" t="s">
        <v>186</v>
      </c>
      <c r="C80" s="49" t="s">
        <v>232</v>
      </c>
      <c r="D80" s="51"/>
      <c r="E80" s="128"/>
      <c r="F80" s="42">
        <v>2</v>
      </c>
      <c r="G80" s="131" t="s">
        <v>186</v>
      </c>
      <c r="H80" s="49" t="s">
        <v>232</v>
      </c>
      <c r="I80" s="51"/>
      <c r="J80" s="128"/>
      <c r="K80" s="118"/>
    </row>
    <row r="81" spans="1:11" ht="78.75" hidden="1" x14ac:dyDescent="0.25">
      <c r="A81" s="51" t="s">
        <v>97</v>
      </c>
      <c r="B81" s="62" t="s">
        <v>234</v>
      </c>
      <c r="C81" s="49" t="s">
        <v>232</v>
      </c>
      <c r="D81" s="51" t="s">
        <v>8</v>
      </c>
      <c r="E81" s="120">
        <v>0.5</v>
      </c>
      <c r="F81" s="51" t="s">
        <v>97</v>
      </c>
      <c r="G81" s="62" t="s">
        <v>283</v>
      </c>
      <c r="H81" s="49" t="s">
        <v>232</v>
      </c>
      <c r="I81" s="51" t="s">
        <v>8</v>
      </c>
      <c r="J81" s="120">
        <v>0.5</v>
      </c>
      <c r="K81" s="50" t="s">
        <v>501</v>
      </c>
    </row>
    <row r="82" spans="1:11" ht="78.75" hidden="1" x14ac:dyDescent="0.25">
      <c r="A82" s="51" t="s">
        <v>99</v>
      </c>
      <c r="B82" s="62" t="s">
        <v>235</v>
      </c>
      <c r="C82" s="49" t="s">
        <v>232</v>
      </c>
      <c r="D82" s="51" t="s">
        <v>263</v>
      </c>
      <c r="E82" s="120">
        <v>1.5</v>
      </c>
      <c r="F82" s="51" t="s">
        <v>99</v>
      </c>
      <c r="G82" s="62" t="s">
        <v>284</v>
      </c>
      <c r="H82" s="49" t="s">
        <v>232</v>
      </c>
      <c r="I82" s="51" t="s">
        <v>263</v>
      </c>
      <c r="J82" s="120">
        <v>1.5</v>
      </c>
      <c r="K82" s="50" t="s">
        <v>502</v>
      </c>
    </row>
    <row r="83" spans="1:11" ht="45" hidden="1" x14ac:dyDescent="0.25">
      <c r="A83" s="67">
        <v>3</v>
      </c>
      <c r="B83" s="131" t="s">
        <v>264</v>
      </c>
      <c r="C83" s="49" t="s">
        <v>232</v>
      </c>
      <c r="D83" s="123"/>
      <c r="E83" s="133"/>
      <c r="F83" s="67">
        <v>3</v>
      </c>
      <c r="G83" s="131" t="str">
        <f>G24</f>
        <v>Xây dựng dữ liệu đất đai phi cấu trúc về thống kê, kiểm kê đất đai</v>
      </c>
      <c r="H83" s="49" t="s">
        <v>232</v>
      </c>
      <c r="I83" s="123"/>
      <c r="J83" s="133"/>
      <c r="K83" s="118"/>
    </row>
    <row r="84" spans="1:11" ht="47.25" hidden="1" x14ac:dyDescent="0.25">
      <c r="A84" s="67"/>
      <c r="B84" s="131"/>
      <c r="C84" s="49"/>
      <c r="D84" s="123"/>
      <c r="E84" s="133"/>
      <c r="F84" s="122" t="str">
        <f>F25</f>
        <v>3.1</v>
      </c>
      <c r="G84" s="62" t="str">
        <f>G25</f>
        <v>Nhập thông tin mô tả của dữ liệu phi cấu trúc và tạo liên kết 
giữa dữ liệu phi cấu trúc về thống kê, kiểm kê đất đai với các đối tượng không gian</v>
      </c>
      <c r="H84" s="62"/>
      <c r="I84" s="123"/>
      <c r="J84" s="133"/>
      <c r="K84" s="50" t="s">
        <v>434</v>
      </c>
    </row>
    <row r="85" spans="1:11" ht="15.75" hidden="1" x14ac:dyDescent="0.25">
      <c r="A85" s="67"/>
      <c r="B85" s="131"/>
      <c r="C85" s="49"/>
      <c r="D85" s="123"/>
      <c r="E85" s="133"/>
      <c r="F85" s="122" t="e">
        <f>#REF!</f>
        <v>#REF!</v>
      </c>
      <c r="G85" s="62" t="e">
        <f>#REF!</f>
        <v>#REF!</v>
      </c>
      <c r="H85" s="62" t="e">
        <f>#REF!</f>
        <v>#REF!</v>
      </c>
      <c r="I85" s="51" t="e">
        <f>#REF!</f>
        <v>#REF!</v>
      </c>
      <c r="J85" s="136" t="e">
        <f>#REF!</f>
        <v>#REF!</v>
      </c>
      <c r="K85" s="50" t="s">
        <v>434</v>
      </c>
    </row>
    <row r="86" spans="1:11" ht="15.75" hidden="1" x14ac:dyDescent="0.25">
      <c r="A86" s="67"/>
      <c r="B86" s="131"/>
      <c r="C86" s="49"/>
      <c r="D86" s="123"/>
      <c r="E86" s="133"/>
      <c r="F86" s="122" t="e">
        <f>#REF!</f>
        <v>#REF!</v>
      </c>
      <c r="G86" s="62" t="e">
        <f>#REF!</f>
        <v>#REF!</v>
      </c>
      <c r="H86" s="62" t="e">
        <f>#REF!</f>
        <v>#REF!</v>
      </c>
      <c r="I86" s="51" t="e">
        <f>#REF!</f>
        <v>#REF!</v>
      </c>
      <c r="J86" s="136" t="e">
        <f>#REF!</f>
        <v>#REF!</v>
      </c>
      <c r="K86" s="50" t="s">
        <v>434</v>
      </c>
    </row>
    <row r="87" spans="1:11" ht="1.5" hidden="1" customHeight="1" x14ac:dyDescent="0.25">
      <c r="A87" s="67"/>
      <c r="B87" s="131"/>
      <c r="C87" s="49"/>
      <c r="D87" s="123"/>
      <c r="E87" s="133"/>
      <c r="F87" s="122" t="str">
        <f t="shared" ref="F87:J88" si="0">F26</f>
        <v>3.2</v>
      </c>
      <c r="G87" s="62" t="str">
        <f t="shared" si="0"/>
        <v>Đối với các tài liệu dạng số mà không liên kết với các đối tượng không gian thì tạo danh mục tra cứu dữ liệu phi cấu trúc trong cơ sở dữ liệu thống kê, kiểm kê đất đai</v>
      </c>
      <c r="H87" s="62" t="str">
        <f t="shared" si="0"/>
        <v>Kỳ kiểm kê (năm thống kê)</v>
      </c>
      <c r="I87" s="51" t="str">
        <f t="shared" si="0"/>
        <v>1KS1</v>
      </c>
      <c r="J87" s="136">
        <f t="shared" si="0"/>
        <v>0.1</v>
      </c>
      <c r="K87" s="50" t="s">
        <v>434</v>
      </c>
    </row>
    <row r="88" spans="1:11" ht="63" hidden="1" x14ac:dyDescent="0.25">
      <c r="A88" s="67"/>
      <c r="B88" s="131"/>
      <c r="C88" s="49"/>
      <c r="D88" s="123"/>
      <c r="E88" s="133"/>
      <c r="F88" s="122" t="str">
        <f t="shared" si="0"/>
        <v>3.3</v>
      </c>
      <c r="G88" s="62" t="str">
        <f t="shared" si="0"/>
        <v>Vận chuyển, bàn giao tài liệu cho đơn vị quản lý hồ sơ, tài liệu</v>
      </c>
      <c r="H88" s="62" t="str">
        <f t="shared" si="0"/>
        <v>Kỳ kiểm kê (năm thống kê)</v>
      </c>
      <c r="I88" s="51" t="str">
        <f t="shared" si="0"/>
        <v>Nhóm 2 
(1KTV4 + 1KS3)</v>
      </c>
      <c r="J88" s="136">
        <f t="shared" si="0"/>
        <v>0.25</v>
      </c>
      <c r="K88" s="50" t="s">
        <v>434</v>
      </c>
    </row>
    <row r="89" spans="1:11" ht="78.75" hidden="1" x14ac:dyDescent="0.25">
      <c r="A89" s="122" t="s">
        <v>4</v>
      </c>
      <c r="B89" s="62" t="s">
        <v>236</v>
      </c>
      <c r="C89" s="49" t="s">
        <v>232</v>
      </c>
      <c r="D89" s="51" t="s">
        <v>14</v>
      </c>
      <c r="E89" s="137">
        <v>0.5</v>
      </c>
      <c r="F89" s="122">
        <v>3.4</v>
      </c>
      <c r="G89" s="62" t="e">
        <f>#REF!</f>
        <v>#REF!</v>
      </c>
      <c r="H89" s="49" t="s">
        <v>232</v>
      </c>
      <c r="I89" s="51" t="e">
        <f>#REF!</f>
        <v>#REF!</v>
      </c>
      <c r="J89" s="138">
        <v>0.5</v>
      </c>
      <c r="K89" s="50" t="s">
        <v>492</v>
      </c>
    </row>
    <row r="90" spans="1:11" ht="78.75" hidden="1" x14ac:dyDescent="0.25">
      <c r="A90" s="122"/>
      <c r="B90" s="62"/>
      <c r="C90" s="49"/>
      <c r="D90" s="51"/>
      <c r="E90" s="137"/>
      <c r="F90" s="122">
        <v>3.4</v>
      </c>
      <c r="G90" s="62" t="e">
        <f>#REF!</f>
        <v>#REF!</v>
      </c>
      <c r="H90" s="49" t="s">
        <v>232</v>
      </c>
      <c r="I90" s="51" t="e">
        <f>#REF!</f>
        <v>#REF!</v>
      </c>
      <c r="J90" s="139" t="e">
        <f>#REF!</f>
        <v>#REF!</v>
      </c>
      <c r="K90" s="50" t="s">
        <v>431</v>
      </c>
    </row>
    <row r="91" spans="1:11" ht="45" hidden="1" x14ac:dyDescent="0.25">
      <c r="A91" s="67">
        <v>4</v>
      </c>
      <c r="B91" s="131" t="s">
        <v>237</v>
      </c>
      <c r="C91" s="49" t="s">
        <v>232</v>
      </c>
      <c r="D91" s="42"/>
      <c r="E91" s="133"/>
      <c r="F91" s="67"/>
      <c r="G91" s="131"/>
      <c r="H91" s="49"/>
      <c r="I91" s="42"/>
      <c r="J91" s="133"/>
      <c r="K91" s="118"/>
    </row>
    <row r="92" spans="1:11" ht="47.25" hidden="1" x14ac:dyDescent="0.25">
      <c r="A92" s="122" t="s">
        <v>41</v>
      </c>
      <c r="B92" s="62" t="s">
        <v>238</v>
      </c>
      <c r="C92" s="49" t="s">
        <v>232</v>
      </c>
      <c r="D92" s="123"/>
      <c r="E92" s="133"/>
      <c r="F92" s="122"/>
      <c r="G92" s="62"/>
      <c r="H92" s="49"/>
      <c r="I92" s="123"/>
      <c r="J92" s="133"/>
      <c r="K92" s="50" t="s">
        <v>432</v>
      </c>
    </row>
    <row r="93" spans="1:11" ht="47.25" hidden="1" x14ac:dyDescent="0.25">
      <c r="A93" s="122" t="s">
        <v>43</v>
      </c>
      <c r="B93" s="62" t="s">
        <v>239</v>
      </c>
      <c r="C93" s="49" t="s">
        <v>232</v>
      </c>
      <c r="D93" s="51" t="s">
        <v>8</v>
      </c>
      <c r="E93" s="120">
        <v>0.2</v>
      </c>
      <c r="F93" s="122"/>
      <c r="G93" s="62"/>
      <c r="H93" s="49"/>
      <c r="I93" s="51"/>
      <c r="J93" s="93"/>
      <c r="K93" s="50" t="s">
        <v>432</v>
      </c>
    </row>
    <row r="94" spans="1:11" ht="45.75" hidden="1" customHeight="1" x14ac:dyDescent="0.25">
      <c r="A94" s="51" t="s">
        <v>45</v>
      </c>
      <c r="B94" s="62" t="s">
        <v>240</v>
      </c>
      <c r="C94" s="49" t="s">
        <v>232</v>
      </c>
      <c r="D94" s="51" t="s">
        <v>9</v>
      </c>
      <c r="E94" s="120">
        <v>0.4</v>
      </c>
      <c r="F94" s="51"/>
      <c r="G94" s="62"/>
      <c r="H94" s="49"/>
      <c r="I94" s="51"/>
      <c r="J94" s="93"/>
      <c r="K94" s="50" t="s">
        <v>432</v>
      </c>
    </row>
    <row r="95" spans="1:11" ht="78.75" hidden="1" x14ac:dyDescent="0.25">
      <c r="A95" s="51"/>
      <c r="B95" s="62"/>
      <c r="C95" s="49"/>
      <c r="D95" s="51"/>
      <c r="E95" s="120"/>
      <c r="F95" s="51">
        <f>F32</f>
        <v>4.0999999999999996</v>
      </c>
      <c r="G95" s="62" t="str">
        <f>G32</f>
        <v>Nhóm dữ liệu thống kê, kiểm kê đất đai cấp xã</v>
      </c>
      <c r="H95" s="51" t="str">
        <f>H32</f>
        <v>Kỳ kiểm kê (năm thống kê)</v>
      </c>
      <c r="I95" s="51" t="str">
        <f>I32</f>
        <v>1KS2</v>
      </c>
      <c r="J95" s="140">
        <f>J32</f>
        <v>0.2</v>
      </c>
      <c r="K95" s="50" t="s">
        <v>433</v>
      </c>
    </row>
    <row r="96" spans="1:11" ht="78.75" hidden="1" x14ac:dyDescent="0.25">
      <c r="A96" s="51" t="s">
        <v>49</v>
      </c>
      <c r="B96" s="62" t="s">
        <v>241</v>
      </c>
      <c r="C96" s="49" t="s">
        <v>232</v>
      </c>
      <c r="D96" s="51" t="s">
        <v>9</v>
      </c>
      <c r="E96" s="120">
        <v>0.2</v>
      </c>
      <c r="F96" s="51" t="s">
        <v>49</v>
      </c>
      <c r="G96" s="62" t="s">
        <v>241</v>
      </c>
      <c r="H96" s="49" t="s">
        <v>232</v>
      </c>
      <c r="I96" s="51" t="s">
        <v>9</v>
      </c>
      <c r="J96" s="93">
        <v>0.2</v>
      </c>
      <c r="K96" s="50" t="s">
        <v>503</v>
      </c>
    </row>
    <row r="97" spans="1:11" ht="45" hidden="1" x14ac:dyDescent="0.25">
      <c r="A97" s="67">
        <v>5</v>
      </c>
      <c r="B97" s="131" t="s">
        <v>242</v>
      </c>
      <c r="C97" s="49" t="s">
        <v>232</v>
      </c>
      <c r="D97" s="123"/>
      <c r="E97" s="128"/>
      <c r="F97" s="67">
        <v>5</v>
      </c>
      <c r="G97" s="131" t="s">
        <v>242</v>
      </c>
      <c r="H97" s="49" t="s">
        <v>232</v>
      </c>
      <c r="I97" s="123"/>
      <c r="J97" s="128"/>
      <c r="K97" s="118"/>
    </row>
    <row r="98" spans="1:11" ht="78.75" hidden="1" x14ac:dyDescent="0.25">
      <c r="A98" s="122" t="s">
        <v>62</v>
      </c>
      <c r="B98" s="62" t="s">
        <v>265</v>
      </c>
      <c r="C98" s="49" t="s">
        <v>232</v>
      </c>
      <c r="D98" s="51" t="s">
        <v>8</v>
      </c>
      <c r="E98" s="120">
        <v>0.5</v>
      </c>
      <c r="F98" s="122" t="s">
        <v>62</v>
      </c>
      <c r="G98" s="62" t="str">
        <f>G35</f>
        <v>Đối soát đảm bảo 100% thông tin trong cơ sở dữ liệu thống kê đất đai tuân thủ theo đúng quy định về nội dung, cấu trúc, kiểu thông tin của cơ sở dữ liệu quốc gia về đất đai</v>
      </c>
      <c r="H98" s="49" t="s">
        <v>232</v>
      </c>
      <c r="I98" s="51" t="s">
        <v>8</v>
      </c>
      <c r="J98" s="120">
        <v>0.5</v>
      </c>
      <c r="K98" s="50" t="s">
        <v>504</v>
      </c>
    </row>
    <row r="99" spans="1:11" ht="78.75" hidden="1" x14ac:dyDescent="0.25">
      <c r="A99" s="122" t="s">
        <v>64</v>
      </c>
      <c r="B99" s="62" t="s">
        <v>266</v>
      </c>
      <c r="C99" s="49" t="s">
        <v>232</v>
      </c>
      <c r="D99" s="141" t="s">
        <v>31</v>
      </c>
      <c r="E99" s="120">
        <v>1</v>
      </c>
      <c r="F99" s="122" t="s">
        <v>64</v>
      </c>
      <c r="G99" s="62" t="str">
        <f>G36</f>
        <v>Đối soát đảm bảo 100% thông tin trong cơ sở dữ liệu kiểm kê đất đai tuân thủ theo đúng quy định về nội dung, cấu trúc, kiểu thông tin của cơ sở dữ liệu quốc gia về đất đai</v>
      </c>
      <c r="H99" s="49" t="s">
        <v>232</v>
      </c>
      <c r="I99" s="141" t="s">
        <v>31</v>
      </c>
      <c r="J99" s="120">
        <v>1</v>
      </c>
      <c r="K99" s="50" t="s">
        <v>504</v>
      </c>
    </row>
    <row r="100" spans="1:11" ht="15.75" hidden="1" x14ac:dyDescent="0.25">
      <c r="A100" s="67" t="s">
        <v>219</v>
      </c>
      <c r="B100" s="254" t="s">
        <v>267</v>
      </c>
      <c r="C100" s="255"/>
      <c r="D100" s="255"/>
      <c r="E100" s="256"/>
      <c r="F100" s="67" t="s">
        <v>219</v>
      </c>
      <c r="G100" s="254" t="s">
        <v>267</v>
      </c>
      <c r="H100" s="255"/>
      <c r="I100" s="255"/>
      <c r="J100" s="256"/>
      <c r="K100" s="118"/>
    </row>
    <row r="101" spans="1:11" ht="15.75" hidden="1" x14ac:dyDescent="0.25">
      <c r="A101" s="67">
        <v>1</v>
      </c>
      <c r="B101" s="131" t="s">
        <v>244</v>
      </c>
      <c r="C101" s="51"/>
      <c r="D101" s="123"/>
      <c r="E101" s="120"/>
      <c r="F101" s="67">
        <v>1</v>
      </c>
      <c r="G101" s="131" t="s">
        <v>244</v>
      </c>
      <c r="H101" s="51"/>
      <c r="I101" s="123"/>
      <c r="J101" s="120"/>
      <c r="K101" s="118"/>
    </row>
    <row r="102" spans="1:11" ht="0.75" hidden="1" customHeight="1" x14ac:dyDescent="0.25">
      <c r="A102" s="122" t="s">
        <v>24</v>
      </c>
      <c r="B102" s="62" t="s">
        <v>245</v>
      </c>
      <c r="C102" s="51"/>
      <c r="D102" s="123"/>
      <c r="E102" s="120"/>
      <c r="F102" s="122" t="s">
        <v>24</v>
      </c>
      <c r="G102" s="62" t="str">
        <f>G39</f>
        <v>Lập bảng đối chiếu giữa lớp đối tượng không gian kiểm kê đất đai với nội dung tương ứng trong bản đồ kiểm kê đất đai và lập bảng đối chiếu giữa lớp đối tượng không gian kiểm kê đất đai với nội dung tương ứng trong bản đồ hiện trạng sử dụng đất để tách, lọc các đối tượng từ nội dung bản đồ kiểm kê đất đai và bản đồ hiện trạng sử dụng đất</v>
      </c>
      <c r="H102" s="51"/>
      <c r="I102" s="123"/>
      <c r="J102" s="120"/>
      <c r="K102" s="118"/>
    </row>
    <row r="103" spans="1:11" ht="78.75" hidden="1" x14ac:dyDescent="0.25">
      <c r="A103" s="122"/>
      <c r="B103" s="142" t="s">
        <v>268</v>
      </c>
      <c r="C103" s="51" t="s">
        <v>247</v>
      </c>
      <c r="D103" s="51" t="s">
        <v>8</v>
      </c>
      <c r="E103" s="120">
        <f>E104*0.9</f>
        <v>1.8</v>
      </c>
      <c r="F103" s="122"/>
      <c r="G103" s="142" t="s">
        <v>268</v>
      </c>
      <c r="H103" s="51" t="s">
        <v>247</v>
      </c>
      <c r="I103" s="51" t="s">
        <v>8</v>
      </c>
      <c r="J103" s="120">
        <f>J104*0.9</f>
        <v>1.8</v>
      </c>
      <c r="K103" s="50" t="s">
        <v>505</v>
      </c>
    </row>
    <row r="104" spans="1:11" ht="78.75" hidden="1" x14ac:dyDescent="0.25">
      <c r="A104" s="122"/>
      <c r="B104" s="142" t="s">
        <v>269</v>
      </c>
      <c r="C104" s="51" t="s">
        <v>247</v>
      </c>
      <c r="D104" s="51" t="s">
        <v>8</v>
      </c>
      <c r="E104" s="137">
        <v>2</v>
      </c>
      <c r="F104" s="122"/>
      <c r="G104" s="142" t="s">
        <v>269</v>
      </c>
      <c r="H104" s="51" t="s">
        <v>247</v>
      </c>
      <c r="I104" s="51" t="s">
        <v>8</v>
      </c>
      <c r="J104" s="137">
        <v>2</v>
      </c>
      <c r="K104" s="50" t="s">
        <v>505</v>
      </c>
    </row>
    <row r="105" spans="1:11" ht="78.75" hidden="1" x14ac:dyDescent="0.25">
      <c r="A105" s="122"/>
      <c r="B105" s="142" t="s">
        <v>270</v>
      </c>
      <c r="C105" s="51" t="s">
        <v>247</v>
      </c>
      <c r="D105" s="51" t="s">
        <v>8</v>
      </c>
      <c r="E105" s="120">
        <f>E104*1.1</f>
        <v>2.2000000000000002</v>
      </c>
      <c r="F105" s="122"/>
      <c r="G105" s="142" t="s">
        <v>270</v>
      </c>
      <c r="H105" s="51" t="s">
        <v>247</v>
      </c>
      <c r="I105" s="51" t="s">
        <v>8</v>
      </c>
      <c r="J105" s="120">
        <f>J104*1.1</f>
        <v>2.2000000000000002</v>
      </c>
      <c r="K105" s="50" t="s">
        <v>505</v>
      </c>
    </row>
    <row r="106" spans="1:11" ht="31.5" hidden="1" x14ac:dyDescent="0.25">
      <c r="A106" s="122" t="s">
        <v>27</v>
      </c>
      <c r="B106" s="62" t="s">
        <v>251</v>
      </c>
      <c r="C106" s="51"/>
      <c r="D106" s="51"/>
      <c r="E106" s="120"/>
      <c r="F106" s="122" t="s">
        <v>27</v>
      </c>
      <c r="G106" s="62" t="str">
        <f>G44</f>
        <v>Chuẩn hóa các lớp đối tượng không gian kiểm kê đất đai chưa phù hợp với quy định của cơ sở dữ liệu quốc gia về đất đai</v>
      </c>
      <c r="H106" s="51"/>
      <c r="I106" s="51"/>
      <c r="J106" s="120"/>
      <c r="K106" s="118"/>
    </row>
    <row r="107" spans="1:11" ht="78.75" hidden="1" x14ac:dyDescent="0.25">
      <c r="A107" s="122"/>
      <c r="B107" s="142" t="s">
        <v>268</v>
      </c>
      <c r="C107" s="51" t="s">
        <v>247</v>
      </c>
      <c r="D107" s="51" t="s">
        <v>8</v>
      </c>
      <c r="E107" s="120">
        <f>E108*0.9</f>
        <v>2.25</v>
      </c>
      <c r="F107" s="122"/>
      <c r="G107" s="142" t="s">
        <v>268</v>
      </c>
      <c r="H107" s="51" t="s">
        <v>247</v>
      </c>
      <c r="I107" s="51" t="s">
        <v>8</v>
      </c>
      <c r="J107" s="120">
        <f>J108*0.9</f>
        <v>2.25</v>
      </c>
      <c r="K107" s="50" t="s">
        <v>506</v>
      </c>
    </row>
    <row r="108" spans="1:11" ht="0.75" hidden="1" customHeight="1" x14ac:dyDescent="0.25">
      <c r="A108" s="122"/>
      <c r="B108" s="142" t="s">
        <v>269</v>
      </c>
      <c r="C108" s="51" t="s">
        <v>247</v>
      </c>
      <c r="D108" s="51" t="s">
        <v>8</v>
      </c>
      <c r="E108" s="137">
        <v>2.5</v>
      </c>
      <c r="F108" s="122"/>
      <c r="G108" s="142" t="s">
        <v>269</v>
      </c>
      <c r="H108" s="51" t="s">
        <v>247</v>
      </c>
      <c r="I108" s="51" t="s">
        <v>8</v>
      </c>
      <c r="J108" s="137">
        <v>2.5</v>
      </c>
      <c r="K108" s="50" t="s">
        <v>506</v>
      </c>
    </row>
    <row r="109" spans="1:11" ht="78.75" hidden="1" x14ac:dyDescent="0.25">
      <c r="A109" s="122"/>
      <c r="B109" s="142" t="s">
        <v>270</v>
      </c>
      <c r="C109" s="51" t="s">
        <v>247</v>
      </c>
      <c r="D109" s="51" t="s">
        <v>8</v>
      </c>
      <c r="E109" s="120">
        <f>E108*1.1</f>
        <v>2.75</v>
      </c>
      <c r="F109" s="122"/>
      <c r="G109" s="142" t="s">
        <v>270</v>
      </c>
      <c r="H109" s="51" t="s">
        <v>247</v>
      </c>
      <c r="I109" s="51" t="s">
        <v>8</v>
      </c>
      <c r="J109" s="120">
        <f>J108*1.1</f>
        <v>2.75</v>
      </c>
      <c r="K109" s="50" t="s">
        <v>506</v>
      </c>
    </row>
    <row r="110" spans="1:11" ht="31.5" hidden="1" x14ac:dyDescent="0.25">
      <c r="A110" s="122" t="s">
        <v>92</v>
      </c>
      <c r="B110" s="62" t="s">
        <v>252</v>
      </c>
      <c r="C110" s="51" t="s">
        <v>247</v>
      </c>
      <c r="D110" s="51"/>
      <c r="E110" s="120"/>
      <c r="F110" s="122" t="s">
        <v>92</v>
      </c>
      <c r="G110" s="62" t="s">
        <v>252</v>
      </c>
      <c r="H110" s="51" t="s">
        <v>247</v>
      </c>
      <c r="I110" s="51"/>
      <c r="J110" s="120"/>
      <c r="K110" s="118"/>
    </row>
    <row r="111" spans="1:11" ht="78.75" hidden="1" x14ac:dyDescent="0.25">
      <c r="A111" s="122"/>
      <c r="B111" s="142" t="s">
        <v>268</v>
      </c>
      <c r="C111" s="51" t="s">
        <v>247</v>
      </c>
      <c r="D111" s="51" t="s">
        <v>8</v>
      </c>
      <c r="E111" s="120">
        <f>E112*0.9</f>
        <v>0.45</v>
      </c>
      <c r="F111" s="122"/>
      <c r="G111" s="142" t="s">
        <v>268</v>
      </c>
      <c r="H111" s="51" t="s">
        <v>247</v>
      </c>
      <c r="I111" s="51" t="s">
        <v>8</v>
      </c>
      <c r="J111" s="120">
        <f>J112*0.9</f>
        <v>0.45</v>
      </c>
      <c r="K111" s="50" t="s">
        <v>508</v>
      </c>
    </row>
    <row r="112" spans="1:11" ht="78.75" hidden="1" x14ac:dyDescent="0.25">
      <c r="A112" s="122"/>
      <c r="B112" s="142" t="s">
        <v>269</v>
      </c>
      <c r="C112" s="51" t="s">
        <v>247</v>
      </c>
      <c r="D112" s="51" t="s">
        <v>8</v>
      </c>
      <c r="E112" s="137">
        <v>0.5</v>
      </c>
      <c r="F112" s="122"/>
      <c r="G112" s="142" t="s">
        <v>269</v>
      </c>
      <c r="H112" s="51" t="s">
        <v>247</v>
      </c>
      <c r="I112" s="51" t="s">
        <v>8</v>
      </c>
      <c r="J112" s="137">
        <v>0.5</v>
      </c>
      <c r="K112" s="50" t="s">
        <v>508</v>
      </c>
    </row>
    <row r="113" spans="1:11" ht="75.75" hidden="1" customHeight="1" x14ac:dyDescent="0.25">
      <c r="A113" s="122"/>
      <c r="B113" s="142" t="s">
        <v>270</v>
      </c>
      <c r="C113" s="51" t="s">
        <v>247</v>
      </c>
      <c r="D113" s="51" t="s">
        <v>8</v>
      </c>
      <c r="E113" s="120">
        <f>E112*1.1</f>
        <v>0.55000000000000004</v>
      </c>
      <c r="F113" s="122"/>
      <c r="G113" s="142" t="s">
        <v>270</v>
      </c>
      <c r="H113" s="51" t="s">
        <v>247</v>
      </c>
      <c r="I113" s="51" t="s">
        <v>8</v>
      </c>
      <c r="J113" s="120">
        <f>J112*1.1</f>
        <v>0.55000000000000004</v>
      </c>
      <c r="K113" s="50" t="s">
        <v>508</v>
      </c>
    </row>
    <row r="114" spans="1:11" ht="63" hidden="1" x14ac:dyDescent="0.25">
      <c r="A114" s="122" t="s">
        <v>94</v>
      </c>
      <c r="B114" s="62" t="s">
        <v>253</v>
      </c>
      <c r="C114" s="51" t="s">
        <v>247</v>
      </c>
      <c r="D114" s="51"/>
      <c r="E114" s="120"/>
      <c r="F114" s="122" t="s">
        <v>94</v>
      </c>
      <c r="G114" s="62" t="str">
        <f>G54</f>
        <v>Rà soát chuẩn hóa thông tin thuộc tính cho từng đối tượng không gian kiểm kê đất đai theo quy định của cơ sở dữ liệu quốc gia về đất đai; nhập bổ sung các thông tin thuộc tính cho đối tượng không gian kiểm kê đất đai còn thiếu (nếu có)</v>
      </c>
      <c r="H114" s="51" t="s">
        <v>247</v>
      </c>
      <c r="I114" s="51"/>
      <c r="J114" s="120"/>
      <c r="K114" s="118"/>
    </row>
    <row r="115" spans="1:11" ht="78.75" hidden="1" x14ac:dyDescent="0.25">
      <c r="A115" s="122"/>
      <c r="B115" s="142" t="s">
        <v>268</v>
      </c>
      <c r="C115" s="51" t="s">
        <v>247</v>
      </c>
      <c r="D115" s="51" t="s">
        <v>8</v>
      </c>
      <c r="E115" s="120">
        <f>E116*0.9</f>
        <v>1.8</v>
      </c>
      <c r="F115" s="122"/>
      <c r="G115" s="142" t="s">
        <v>268</v>
      </c>
      <c r="H115" s="51" t="s">
        <v>247</v>
      </c>
      <c r="I115" s="51" t="s">
        <v>8</v>
      </c>
      <c r="J115" s="120">
        <f>J116*0.9</f>
        <v>1.8</v>
      </c>
      <c r="K115" s="50" t="s">
        <v>509</v>
      </c>
    </row>
    <row r="116" spans="1:11" ht="78.75" hidden="1" x14ac:dyDescent="0.25">
      <c r="A116" s="122"/>
      <c r="B116" s="142" t="s">
        <v>269</v>
      </c>
      <c r="C116" s="51" t="s">
        <v>247</v>
      </c>
      <c r="D116" s="51" t="s">
        <v>8</v>
      </c>
      <c r="E116" s="137">
        <v>2</v>
      </c>
      <c r="F116" s="122"/>
      <c r="G116" s="142" t="s">
        <v>269</v>
      </c>
      <c r="H116" s="51" t="s">
        <v>247</v>
      </c>
      <c r="I116" s="51" t="s">
        <v>8</v>
      </c>
      <c r="J116" s="137">
        <v>2</v>
      </c>
      <c r="K116" s="50" t="s">
        <v>509</v>
      </c>
    </row>
    <row r="117" spans="1:11" ht="78.75" hidden="1" x14ac:dyDescent="0.25">
      <c r="A117" s="122"/>
      <c r="B117" s="142" t="s">
        <v>270</v>
      </c>
      <c r="C117" s="51" t="s">
        <v>247</v>
      </c>
      <c r="D117" s="51" t="s">
        <v>8</v>
      </c>
      <c r="E117" s="120">
        <f>E116*1.1</f>
        <v>2.2000000000000002</v>
      </c>
      <c r="F117" s="122"/>
      <c r="G117" s="142" t="s">
        <v>270</v>
      </c>
      <c r="H117" s="51" t="s">
        <v>247</v>
      </c>
      <c r="I117" s="51" t="s">
        <v>8</v>
      </c>
      <c r="J117" s="120">
        <f>J116*1.1</f>
        <v>2.2000000000000002</v>
      </c>
      <c r="K117" s="50" t="s">
        <v>509</v>
      </c>
    </row>
    <row r="118" spans="1:11" ht="31.5" hidden="1" x14ac:dyDescent="0.25">
      <c r="A118" s="67">
        <v>2</v>
      </c>
      <c r="B118" s="131" t="s">
        <v>254</v>
      </c>
      <c r="C118" s="51" t="s">
        <v>247</v>
      </c>
      <c r="D118" s="50"/>
      <c r="E118" s="128"/>
      <c r="F118" s="67">
        <v>2</v>
      </c>
      <c r="G118" s="131" t="str">
        <f>G59</f>
        <v>Chuyển đổi và tích hợp dữ liệu không gian kiểm kê đất đai</v>
      </c>
      <c r="H118" s="51" t="s">
        <v>247</v>
      </c>
      <c r="I118" s="50"/>
      <c r="J118" s="128"/>
      <c r="K118" s="118"/>
    </row>
    <row r="119" spans="1:11" ht="78.75" hidden="1" x14ac:dyDescent="0.25">
      <c r="A119" s="122" t="s">
        <v>97</v>
      </c>
      <c r="B119" s="62" t="s">
        <v>255</v>
      </c>
      <c r="C119" s="51" t="s">
        <v>247</v>
      </c>
      <c r="D119" s="51" t="s">
        <v>8</v>
      </c>
      <c r="E119" s="120">
        <v>0.5</v>
      </c>
      <c r="F119" s="122" t="s">
        <v>97</v>
      </c>
      <c r="G119" s="62" t="str">
        <f>G60</f>
        <v>Chuyển đổi các lớp đối tượng không gian kiểm kê đất đai từ tệp (file) bản đồ số của bản đồ kiểm kê đất đai và bản đồ hiện trạng sử dụng đất vào cơ sở dữ liệu theo đơn vị hành chính</v>
      </c>
      <c r="H119" s="51" t="s">
        <v>247</v>
      </c>
      <c r="I119" s="51" t="s">
        <v>8</v>
      </c>
      <c r="J119" s="120">
        <v>0.5</v>
      </c>
      <c r="K119" s="50" t="s">
        <v>514</v>
      </c>
    </row>
    <row r="120" spans="1:11" ht="94.5" hidden="1" x14ac:dyDescent="0.25">
      <c r="A120" s="122" t="s">
        <v>99</v>
      </c>
      <c r="B120" s="62" t="s">
        <v>256</v>
      </c>
      <c r="C120" s="51" t="s">
        <v>247</v>
      </c>
      <c r="D120" s="51" t="s">
        <v>8</v>
      </c>
      <c r="E120" s="120">
        <v>1</v>
      </c>
      <c r="F120" s="122" t="s">
        <v>99</v>
      </c>
      <c r="G120" s="62" t="str">
        <f>G61</f>
        <v>Rà soát dữ liệu không gian để xử lý các lỗi dọc biên giữa các đơn vị hành chính tiếp giáp nhau. Trường hợp có mâu thuẫn cần xử lý đồng bộ với các loại hồ sơ có liên quan, kết quả xử lý các đối tượng còn mâu thuẫn được lập thành bảng kết quả xử lý biên các đối tượng còn mâu thuẫn theo quy định tại Phụ lục IV kèm theo Thông tư số 25/2024/TT-BTNMT</v>
      </c>
      <c r="H120" s="51" t="s">
        <v>247</v>
      </c>
      <c r="I120" s="51" t="s">
        <v>8</v>
      </c>
      <c r="J120" s="120">
        <v>1</v>
      </c>
      <c r="K120" s="50" t="s">
        <v>515</v>
      </c>
    </row>
    <row r="121" spans="1:11" ht="67.5" customHeight="1" x14ac:dyDescent="0.25">
      <c r="A121" s="74" t="s">
        <v>6</v>
      </c>
      <c r="B121" s="257" t="s">
        <v>271</v>
      </c>
      <c r="C121" s="257"/>
      <c r="D121" s="257"/>
      <c r="E121" s="257"/>
      <c r="F121" s="74" t="s">
        <v>6</v>
      </c>
      <c r="G121" s="257" t="s">
        <v>271</v>
      </c>
      <c r="H121" s="257"/>
      <c r="I121" s="257"/>
      <c r="J121" s="257"/>
      <c r="K121" s="118"/>
    </row>
    <row r="122" spans="1:11" ht="35.25" customHeight="1" x14ac:dyDescent="0.25">
      <c r="A122" s="74" t="s">
        <v>177</v>
      </c>
      <c r="B122" s="257" t="s">
        <v>272</v>
      </c>
      <c r="C122" s="257"/>
      <c r="D122" s="257"/>
      <c r="E122" s="257"/>
      <c r="F122" s="74" t="s">
        <v>177</v>
      </c>
      <c r="G122" s="257" t="s">
        <v>575</v>
      </c>
      <c r="H122" s="257"/>
      <c r="I122" s="257"/>
      <c r="J122" s="257"/>
      <c r="K122" s="118"/>
    </row>
    <row r="123" spans="1:11" ht="15.75" x14ac:dyDescent="0.25">
      <c r="A123" s="42">
        <v>1</v>
      </c>
      <c r="B123" s="131" t="s">
        <v>23</v>
      </c>
      <c r="C123" s="51"/>
      <c r="D123" s="51"/>
      <c r="E123" s="120"/>
      <c r="F123" s="42">
        <v>1</v>
      </c>
      <c r="G123" s="131" t="s">
        <v>23</v>
      </c>
      <c r="H123" s="51"/>
      <c r="I123" s="51"/>
      <c r="J123" s="120"/>
      <c r="K123" s="118"/>
    </row>
    <row r="124" spans="1:11" ht="78.75" x14ac:dyDescent="0.25">
      <c r="A124" s="51" t="s">
        <v>24</v>
      </c>
      <c r="B124" s="62" t="s">
        <v>222</v>
      </c>
      <c r="C124" s="51" t="s">
        <v>273</v>
      </c>
      <c r="D124" s="51" t="s">
        <v>181</v>
      </c>
      <c r="E124" s="120">
        <v>2</v>
      </c>
      <c r="F124" s="51" t="str">
        <f t="shared" ref="F124:G126" si="1">F65</f>
        <v>1.1</v>
      </c>
      <c r="G124" s="62" t="str">
        <f t="shared" si="1"/>
        <v>Lập kế hoạch thi công chi tiết: xác định thời gian, địa điểm, khối lượng và nhân lực thực hiện từng bước công việc; lập kế hoạch làm việc với các đơn vị có liên quan đến công tác xây dựng CSDL thống kê, kiểm kê đất đai trên địa bàn thi công</v>
      </c>
      <c r="H124" s="51" t="s">
        <v>273</v>
      </c>
      <c r="I124" s="51" t="s">
        <v>181</v>
      </c>
      <c r="J124" s="120">
        <v>2</v>
      </c>
      <c r="K124" s="50" t="s">
        <v>494</v>
      </c>
    </row>
    <row r="125" spans="1:11" ht="78.75" x14ac:dyDescent="0.25">
      <c r="A125" s="51" t="s">
        <v>27</v>
      </c>
      <c r="B125" s="62" t="s">
        <v>223</v>
      </c>
      <c r="C125" s="51" t="s">
        <v>273</v>
      </c>
      <c r="D125" s="51" t="s">
        <v>183</v>
      </c>
      <c r="E125" s="120">
        <v>2</v>
      </c>
      <c r="F125" s="51" t="str">
        <f t="shared" si="1"/>
        <v>1.2</v>
      </c>
      <c r="G125" s="62" t="str">
        <f t="shared" si="1"/>
        <v>Chuẩn bị nhân lực, địa điểm làm việc.</v>
      </c>
      <c r="H125" s="51" t="s">
        <v>273</v>
      </c>
      <c r="I125" s="51" t="s">
        <v>183</v>
      </c>
      <c r="J125" s="120">
        <v>1</v>
      </c>
      <c r="K125" s="50" t="s">
        <v>512</v>
      </c>
    </row>
    <row r="126" spans="1:11" ht="78.75" x14ac:dyDescent="0.25">
      <c r="A126" s="51"/>
      <c r="B126" s="62"/>
      <c r="C126" s="51"/>
      <c r="D126" s="51"/>
      <c r="E126" s="120"/>
      <c r="F126" s="51">
        <f t="shared" si="1"/>
        <v>1.3</v>
      </c>
      <c r="G126" s="62" t="str">
        <f t="shared" si="1"/>
        <v>Chuẩn bị vật tư, thiết bị, dụng cụ, phần mềm phục vụ cho công tác xây dựng cơ sở dữ liệu thống kê, kiểm kê đất đai</v>
      </c>
      <c r="H126" s="51" t="s">
        <v>273</v>
      </c>
      <c r="I126" s="51" t="s">
        <v>183</v>
      </c>
      <c r="J126" s="120">
        <v>1</v>
      </c>
      <c r="K126" s="50" t="s">
        <v>512</v>
      </c>
    </row>
    <row r="127" spans="1:11" ht="15.75" x14ac:dyDescent="0.25">
      <c r="A127" s="67">
        <v>2</v>
      </c>
      <c r="B127" s="131" t="s">
        <v>224</v>
      </c>
      <c r="C127" s="51" t="s">
        <v>273</v>
      </c>
      <c r="D127" s="51"/>
      <c r="E127" s="133"/>
      <c r="F127" s="42">
        <f>F68</f>
        <v>2</v>
      </c>
      <c r="G127" s="131" t="s">
        <v>224</v>
      </c>
      <c r="H127" s="51" t="s">
        <v>273</v>
      </c>
      <c r="I127" s="51"/>
      <c r="J127" s="133"/>
      <c r="K127" s="118"/>
    </row>
    <row r="128" spans="1:11" ht="78.75" x14ac:dyDescent="0.25">
      <c r="A128" s="122" t="s">
        <v>97</v>
      </c>
      <c r="B128" s="62" t="s">
        <v>225</v>
      </c>
      <c r="C128" s="51" t="s">
        <v>273</v>
      </c>
      <c r="D128" s="51" t="s">
        <v>14</v>
      </c>
      <c r="E128" s="120">
        <v>1</v>
      </c>
      <c r="F128" s="51" t="str">
        <f>F69</f>
        <v>2.1</v>
      </c>
      <c r="G128" s="62" t="str">
        <f>G69</f>
        <v>Thu nhận các thông tin cần thiết để xây dựng siêu dữ liệu (thông tin mô tả dữ liệu) thống kê, kiểm kê đất đai</v>
      </c>
      <c r="H128" s="51" t="s">
        <v>273</v>
      </c>
      <c r="I128" s="51" t="s">
        <v>14</v>
      </c>
      <c r="J128" s="120">
        <v>1</v>
      </c>
      <c r="K128" s="50" t="s">
        <v>516</v>
      </c>
    </row>
    <row r="129" spans="1:11" ht="78.75" x14ac:dyDescent="0.25">
      <c r="A129" s="122" t="s">
        <v>99</v>
      </c>
      <c r="B129" s="62" t="s">
        <v>226</v>
      </c>
      <c r="C129" s="51" t="s">
        <v>273</v>
      </c>
      <c r="D129" s="51" t="s">
        <v>14</v>
      </c>
      <c r="E129" s="120">
        <v>0.5</v>
      </c>
      <c r="F129" s="51" t="str">
        <f>F70</f>
        <v>2.2</v>
      </c>
      <c r="G129" s="62" t="str">
        <f>G70</f>
        <v>Nhập thông tin siêu dữ liệu kiểm kê đất đai</v>
      </c>
      <c r="H129" s="51" t="s">
        <v>273</v>
      </c>
      <c r="I129" s="51" t="s">
        <v>14</v>
      </c>
      <c r="J129" s="120">
        <v>0.5</v>
      </c>
      <c r="K129" s="50" t="s">
        <v>517</v>
      </c>
    </row>
    <row r="130" spans="1:11" ht="47.25" x14ac:dyDescent="0.25">
      <c r="A130" s="67">
        <v>3</v>
      </c>
      <c r="B130" s="131" t="s">
        <v>227</v>
      </c>
      <c r="C130" s="51" t="s">
        <v>273</v>
      </c>
      <c r="D130" s="51"/>
      <c r="E130" s="133"/>
      <c r="F130" s="67"/>
      <c r="G130" s="131"/>
      <c r="H130" s="51"/>
      <c r="I130" s="51"/>
      <c r="J130" s="133"/>
      <c r="K130" s="50" t="s">
        <v>430</v>
      </c>
    </row>
    <row r="131" spans="1:11" ht="31.5" x14ac:dyDescent="0.25">
      <c r="A131" s="122" t="s">
        <v>33</v>
      </c>
      <c r="B131" s="62" t="s">
        <v>228</v>
      </c>
      <c r="C131" s="51" t="s">
        <v>273</v>
      </c>
      <c r="D131" s="51" t="s">
        <v>11</v>
      </c>
      <c r="E131" s="120">
        <v>1</v>
      </c>
      <c r="F131" s="122"/>
      <c r="G131" s="62"/>
      <c r="H131" s="51"/>
      <c r="I131" s="51"/>
      <c r="J131" s="120"/>
      <c r="K131" s="50"/>
    </row>
    <row r="132" spans="1:11" ht="78.75" x14ac:dyDescent="0.25">
      <c r="A132" s="122" t="s">
        <v>35</v>
      </c>
      <c r="B132" s="62" t="s">
        <v>229</v>
      </c>
      <c r="C132" s="51" t="s">
        <v>273</v>
      </c>
      <c r="D132" s="51" t="s">
        <v>8</v>
      </c>
      <c r="E132" s="120">
        <v>3</v>
      </c>
      <c r="F132" s="122">
        <v>3</v>
      </c>
      <c r="G132" s="190" t="s">
        <v>217</v>
      </c>
      <c r="H132" s="51" t="s">
        <v>273</v>
      </c>
      <c r="I132" s="51" t="s">
        <v>8</v>
      </c>
      <c r="J132" s="120">
        <v>3</v>
      </c>
      <c r="K132" s="186" t="s">
        <v>576</v>
      </c>
    </row>
    <row r="133" spans="1:11" ht="15.75" x14ac:dyDescent="0.25">
      <c r="A133" s="122" t="s">
        <v>37</v>
      </c>
      <c r="B133" s="62" t="s">
        <v>230</v>
      </c>
      <c r="C133" s="51" t="s">
        <v>273</v>
      </c>
      <c r="D133" s="51" t="s">
        <v>11</v>
      </c>
      <c r="E133" s="120">
        <v>1</v>
      </c>
      <c r="F133" s="122"/>
      <c r="G133" s="62"/>
      <c r="H133" s="51"/>
      <c r="I133" s="51"/>
      <c r="J133" s="120"/>
      <c r="K133" s="50"/>
    </row>
    <row r="134" spans="1:11" ht="15.75" x14ac:dyDescent="0.25">
      <c r="A134" s="67" t="s">
        <v>199</v>
      </c>
      <c r="B134" s="247" t="s">
        <v>274</v>
      </c>
      <c r="C134" s="247"/>
      <c r="D134" s="247"/>
      <c r="E134" s="247"/>
      <c r="F134" s="67" t="s">
        <v>199</v>
      </c>
      <c r="G134" s="247" t="s">
        <v>274</v>
      </c>
      <c r="H134" s="247"/>
      <c r="I134" s="247"/>
      <c r="J134" s="247"/>
      <c r="K134" s="118"/>
    </row>
    <row r="135" spans="1:11" ht="15.75" x14ac:dyDescent="0.25">
      <c r="A135" s="42">
        <v>1</v>
      </c>
      <c r="B135" s="131" t="s">
        <v>30</v>
      </c>
      <c r="C135" s="49"/>
      <c r="D135" s="51"/>
      <c r="E135" s="120"/>
      <c r="F135" s="42">
        <v>1</v>
      </c>
      <c r="G135" s="131" t="s">
        <v>30</v>
      </c>
      <c r="H135" s="49"/>
      <c r="I135" s="51"/>
      <c r="J135" s="120"/>
      <c r="K135" s="118"/>
    </row>
    <row r="136" spans="1:11" ht="78.75" x14ac:dyDescent="0.25">
      <c r="A136" s="51" t="s">
        <v>24</v>
      </c>
      <c r="B136" s="62" t="s">
        <v>261</v>
      </c>
      <c r="C136" s="49" t="s">
        <v>232</v>
      </c>
      <c r="D136" s="51" t="s">
        <v>8</v>
      </c>
      <c r="E136" s="120">
        <v>2</v>
      </c>
      <c r="F136" s="51" t="s">
        <v>24</v>
      </c>
      <c r="G136" s="62" t="s">
        <v>261</v>
      </c>
      <c r="H136" s="49" t="s">
        <v>232</v>
      </c>
      <c r="I136" s="51" t="s">
        <v>8</v>
      </c>
      <c r="J136" s="120">
        <v>2</v>
      </c>
      <c r="K136" s="50" t="s">
        <v>499</v>
      </c>
    </row>
    <row r="137" spans="1:11" ht="78.75" x14ac:dyDescent="0.25">
      <c r="A137" s="51" t="s">
        <v>27</v>
      </c>
      <c r="B137" s="62" t="s">
        <v>262</v>
      </c>
      <c r="C137" s="49" t="s">
        <v>232</v>
      </c>
      <c r="D137" s="51" t="s">
        <v>263</v>
      </c>
      <c r="E137" s="120">
        <v>3</v>
      </c>
      <c r="F137" s="51" t="s">
        <v>27</v>
      </c>
      <c r="G137" s="62" t="s">
        <v>262</v>
      </c>
      <c r="H137" s="49" t="s">
        <v>232</v>
      </c>
      <c r="I137" s="51" t="s">
        <v>263</v>
      </c>
      <c r="J137" s="120">
        <v>3</v>
      </c>
      <c r="K137" s="50" t="s">
        <v>500</v>
      </c>
    </row>
    <row r="138" spans="1:11" ht="78.75" x14ac:dyDescent="0.25">
      <c r="A138" s="51"/>
      <c r="B138" s="62"/>
      <c r="C138" s="49"/>
      <c r="D138" s="51"/>
      <c r="E138" s="120"/>
      <c r="F138" s="51">
        <v>1.3</v>
      </c>
      <c r="G138" s="62" t="s">
        <v>282</v>
      </c>
      <c r="H138" s="49" t="s">
        <v>232</v>
      </c>
      <c r="I138" s="49" t="s">
        <v>233</v>
      </c>
      <c r="J138" s="120">
        <v>0.25</v>
      </c>
      <c r="K138" s="50" t="s">
        <v>431</v>
      </c>
    </row>
    <row r="139" spans="1:11" ht="45" x14ac:dyDescent="0.25">
      <c r="A139" s="42">
        <v>2</v>
      </c>
      <c r="B139" s="131" t="s">
        <v>186</v>
      </c>
      <c r="C139" s="49" t="s">
        <v>232</v>
      </c>
      <c r="D139" s="51"/>
      <c r="E139" s="120"/>
      <c r="F139" s="42">
        <f t="shared" ref="F139:G143" si="2">F80</f>
        <v>2</v>
      </c>
      <c r="G139" s="131" t="str">
        <f t="shared" si="2"/>
        <v>Rà soát, đánh giá, phân loại và sắp xếp tài liệu, dữ liệu</v>
      </c>
      <c r="H139" s="49" t="s">
        <v>232</v>
      </c>
      <c r="I139" s="51"/>
      <c r="J139" s="120"/>
      <c r="K139" s="118"/>
    </row>
    <row r="140" spans="1:11" ht="78.75" x14ac:dyDescent="0.25">
      <c r="A140" s="51" t="s">
        <v>97</v>
      </c>
      <c r="B140" s="62" t="s">
        <v>234</v>
      </c>
      <c r="C140" s="49" t="s">
        <v>232</v>
      </c>
      <c r="D140" s="51" t="s">
        <v>8</v>
      </c>
      <c r="E140" s="120">
        <v>2</v>
      </c>
      <c r="F140" s="51" t="str">
        <f t="shared" si="2"/>
        <v>2.1</v>
      </c>
      <c r="G140" s="62" t="str">
        <f t="shared" si="2"/>
        <v>Rà soát, đánh giá, phân loại và sắp xếp tài liệu, dữ liệu thống kê và lập báo cáo kết quả thực hiện theo khoản 1 Điều 60 Thông tư số 25/2024/TT-BTNMT</v>
      </c>
      <c r="H140" s="49" t="s">
        <v>232</v>
      </c>
      <c r="I140" s="51" t="s">
        <v>8</v>
      </c>
      <c r="J140" s="120">
        <v>2</v>
      </c>
      <c r="K140" s="50" t="s">
        <v>501</v>
      </c>
    </row>
    <row r="141" spans="1:11" ht="78.75" x14ac:dyDescent="0.25">
      <c r="A141" s="51" t="s">
        <v>99</v>
      </c>
      <c r="B141" s="62" t="s">
        <v>235</v>
      </c>
      <c r="C141" s="49" t="s">
        <v>232</v>
      </c>
      <c r="D141" s="51" t="s">
        <v>263</v>
      </c>
      <c r="E141" s="120">
        <v>5</v>
      </c>
      <c r="F141" s="51" t="str">
        <f t="shared" si="2"/>
        <v>2.2</v>
      </c>
      <c r="G141" s="62" t="str">
        <f t="shared" si="2"/>
        <v>Rà soát, đánh giá, phân loại và sắp xếp tài liệu, dữ liệu kiểm kê và lập báo cáo kết quả thực hiện theo khoản 1 Điều 60 Thông tư số 25/2024/TT-BTNMT</v>
      </c>
      <c r="H141" s="49" t="s">
        <v>232</v>
      </c>
      <c r="I141" s="51" t="s">
        <v>233</v>
      </c>
      <c r="J141" s="120">
        <v>5</v>
      </c>
      <c r="K141" s="50" t="s">
        <v>518</v>
      </c>
    </row>
    <row r="142" spans="1:11" ht="63" x14ac:dyDescent="0.25">
      <c r="A142" s="67">
        <v>3</v>
      </c>
      <c r="B142" s="131" t="s">
        <v>264</v>
      </c>
      <c r="C142" s="51" t="s">
        <v>232</v>
      </c>
      <c r="D142" s="123"/>
      <c r="E142" s="133"/>
      <c r="F142" s="67">
        <f t="shared" si="2"/>
        <v>3</v>
      </c>
      <c r="G142" s="135" t="str">
        <f t="shared" si="2"/>
        <v>Xây dựng dữ liệu đất đai phi cấu trúc về thống kê, kiểm kê đất đai</v>
      </c>
      <c r="H142" s="51" t="s">
        <v>232</v>
      </c>
      <c r="I142" s="123"/>
      <c r="J142" s="133"/>
      <c r="K142" s="118"/>
    </row>
    <row r="143" spans="1:11" ht="63" x14ac:dyDescent="0.25">
      <c r="A143" s="67"/>
      <c r="B143" s="131"/>
      <c r="C143" s="51"/>
      <c r="D143" s="123"/>
      <c r="E143" s="133"/>
      <c r="F143" s="122" t="str">
        <f t="shared" si="2"/>
        <v>3.1</v>
      </c>
      <c r="G143" s="62" t="str">
        <f t="shared" si="2"/>
        <v>Nhập thông tin mô tả của dữ liệu phi cấu trúc và tạo liên kết 
giữa dữ liệu phi cấu trúc về thống kê, kiểm kê đất đai với các đối tượng không gian</v>
      </c>
      <c r="H143" s="51" t="s">
        <v>232</v>
      </c>
      <c r="I143" s="51" t="s">
        <v>14</v>
      </c>
      <c r="J143" s="69">
        <v>0.2</v>
      </c>
      <c r="K143" s="50" t="s">
        <v>434</v>
      </c>
    </row>
    <row r="144" spans="1:11" ht="63" x14ac:dyDescent="0.25">
      <c r="A144" s="67"/>
      <c r="B144" s="131"/>
      <c r="C144" s="51"/>
      <c r="D144" s="123"/>
      <c r="E144" s="133"/>
      <c r="F144" s="122" t="str">
        <f>F87</f>
        <v>3.2</v>
      </c>
      <c r="G144" s="62" t="str">
        <f>G87</f>
        <v>Đối với các tài liệu dạng số mà không liên kết với các đối tượng không gian thì tạo danh mục tra cứu dữ liệu phi cấu trúc trong cơ sở dữ liệu thống kê, kiểm kê đất đai</v>
      </c>
      <c r="H144" s="62" t="str">
        <f>H87</f>
        <v>Kỳ kiểm kê (năm thống kê)</v>
      </c>
      <c r="I144" s="51" t="str">
        <f>I87</f>
        <v>1KS1</v>
      </c>
      <c r="J144" s="69">
        <f>J87</f>
        <v>0.1</v>
      </c>
      <c r="K144" s="50" t="s">
        <v>434</v>
      </c>
    </row>
    <row r="145" spans="1:11" ht="78.75" x14ac:dyDescent="0.25">
      <c r="A145" s="67"/>
      <c r="B145" s="131"/>
      <c r="C145" s="51"/>
      <c r="D145" s="123"/>
      <c r="E145" s="133"/>
      <c r="F145" s="122" t="str">
        <f>F88</f>
        <v>3.3</v>
      </c>
      <c r="G145" s="185" t="str">
        <f>G88</f>
        <v>Vận chuyển, bàn giao tài liệu cho đơn vị quản lý hồ sơ, tài liệu</v>
      </c>
      <c r="H145" s="51" t="str">
        <f>H88</f>
        <v>Kỳ kiểm kê (năm thống kê)</v>
      </c>
      <c r="I145" s="51" t="str">
        <f>I88</f>
        <v>Nhóm 2 
(1KTV4 + 1KS3)</v>
      </c>
      <c r="J145" s="69">
        <v>0.5</v>
      </c>
      <c r="K145" s="186" t="s">
        <v>435</v>
      </c>
    </row>
    <row r="146" spans="1:11" ht="45" x14ac:dyDescent="0.25">
      <c r="A146" s="122" t="s">
        <v>4</v>
      </c>
      <c r="B146" s="62" t="s">
        <v>236</v>
      </c>
      <c r="C146" s="49" t="s">
        <v>232</v>
      </c>
      <c r="D146" s="51" t="s">
        <v>14</v>
      </c>
      <c r="E146" s="120">
        <v>1</v>
      </c>
      <c r="F146" s="122"/>
      <c r="G146" s="62"/>
      <c r="H146" s="49"/>
      <c r="I146" s="51"/>
      <c r="J146" s="120"/>
      <c r="K146" s="50"/>
    </row>
    <row r="147" spans="1:11" ht="15.75" x14ac:dyDescent="0.25">
      <c r="A147" s="122"/>
      <c r="B147" s="62"/>
      <c r="C147" s="49"/>
      <c r="D147" s="51"/>
      <c r="E147" s="120"/>
      <c r="F147" s="122"/>
      <c r="G147" s="62"/>
      <c r="H147" s="51"/>
      <c r="I147" s="51"/>
      <c r="J147" s="69"/>
      <c r="K147" s="50"/>
    </row>
    <row r="148" spans="1:11" ht="45" x14ac:dyDescent="0.25">
      <c r="A148" s="67">
        <v>4</v>
      </c>
      <c r="B148" s="131" t="s">
        <v>237</v>
      </c>
      <c r="C148" s="49" t="s">
        <v>232</v>
      </c>
      <c r="D148" s="42"/>
      <c r="E148" s="120"/>
      <c r="F148" s="67">
        <v>4</v>
      </c>
      <c r="G148" s="131" t="s">
        <v>237</v>
      </c>
      <c r="H148" s="49" t="s">
        <v>232</v>
      </c>
      <c r="I148" s="42"/>
      <c r="J148" s="120"/>
      <c r="K148" s="118"/>
    </row>
    <row r="149" spans="1:11" ht="47.25" x14ac:dyDescent="0.25">
      <c r="A149" s="122" t="s">
        <v>41</v>
      </c>
      <c r="B149" s="62" t="s">
        <v>238</v>
      </c>
      <c r="C149" s="49" t="s">
        <v>232</v>
      </c>
      <c r="D149" s="123"/>
      <c r="E149" s="120"/>
      <c r="F149" s="122"/>
      <c r="G149" s="62"/>
      <c r="H149" s="49"/>
      <c r="I149" s="123"/>
      <c r="J149" s="120"/>
      <c r="K149" s="50" t="s">
        <v>432</v>
      </c>
    </row>
    <row r="150" spans="1:11" ht="47.25" x14ac:dyDescent="0.25">
      <c r="A150" s="122" t="s">
        <v>43</v>
      </c>
      <c r="B150" s="62" t="s">
        <v>239</v>
      </c>
      <c r="C150" s="49" t="s">
        <v>232</v>
      </c>
      <c r="D150" s="51" t="s">
        <v>8</v>
      </c>
      <c r="E150" s="120">
        <v>0.5</v>
      </c>
      <c r="F150" s="122"/>
      <c r="G150" s="62"/>
      <c r="H150" s="49"/>
      <c r="I150" s="51"/>
      <c r="J150" s="93"/>
      <c r="K150" s="50" t="s">
        <v>432</v>
      </c>
    </row>
    <row r="151" spans="1:11" ht="47.25" x14ac:dyDescent="0.25">
      <c r="A151" s="197" t="s">
        <v>45</v>
      </c>
      <c r="B151" s="185" t="s">
        <v>240</v>
      </c>
      <c r="C151" s="49" t="s">
        <v>232</v>
      </c>
      <c r="D151" s="51" t="s">
        <v>9</v>
      </c>
      <c r="E151" s="120">
        <v>1</v>
      </c>
      <c r="F151" s="51"/>
      <c r="G151" s="185"/>
      <c r="H151" s="49"/>
      <c r="I151" s="51"/>
      <c r="J151" s="93"/>
      <c r="K151" s="50" t="s">
        <v>432</v>
      </c>
    </row>
    <row r="152" spans="1:11" ht="47.25" x14ac:dyDescent="0.25">
      <c r="A152" s="197" t="s">
        <v>49</v>
      </c>
      <c r="B152" s="185" t="s">
        <v>241</v>
      </c>
      <c r="C152" s="49" t="s">
        <v>232</v>
      </c>
      <c r="D152" s="51" t="s">
        <v>9</v>
      </c>
      <c r="E152" s="120">
        <v>1.5</v>
      </c>
      <c r="F152" s="118"/>
      <c r="G152" s="118"/>
      <c r="H152" s="118"/>
      <c r="I152" s="118"/>
      <c r="J152" s="118"/>
      <c r="K152" s="186" t="s">
        <v>432</v>
      </c>
    </row>
    <row r="153" spans="1:11" ht="78.75" x14ac:dyDescent="0.25">
      <c r="A153" s="197"/>
      <c r="B153" s="185"/>
      <c r="C153" s="49"/>
      <c r="D153" s="51"/>
      <c r="E153" s="120"/>
      <c r="F153" s="51">
        <f>F95</f>
        <v>4.0999999999999996</v>
      </c>
      <c r="G153" s="195" t="s">
        <v>577</v>
      </c>
      <c r="H153" s="51" t="str">
        <f>H95</f>
        <v>Kỳ kiểm kê (năm thống kê)</v>
      </c>
      <c r="I153" s="51" t="str">
        <f>I95</f>
        <v>1KS2</v>
      </c>
      <c r="J153" s="143">
        <v>0.2</v>
      </c>
      <c r="K153" s="50" t="s">
        <v>436</v>
      </c>
    </row>
    <row r="154" spans="1:11" ht="78.75" x14ac:dyDescent="0.25">
      <c r="B154" s="118"/>
      <c r="C154" s="118"/>
      <c r="D154" s="118"/>
      <c r="E154" s="118"/>
      <c r="F154" s="51" t="s">
        <v>49</v>
      </c>
      <c r="G154" s="196" t="s">
        <v>574</v>
      </c>
      <c r="H154" s="49" t="s">
        <v>232</v>
      </c>
      <c r="I154" s="51" t="s">
        <v>9</v>
      </c>
      <c r="J154" s="143">
        <v>0.2</v>
      </c>
      <c r="K154" s="186" t="s">
        <v>436</v>
      </c>
    </row>
    <row r="155" spans="1:11" ht="45" x14ac:dyDescent="0.25">
      <c r="A155" s="67">
        <v>5</v>
      </c>
      <c r="B155" s="194" t="s">
        <v>242</v>
      </c>
      <c r="C155" s="198" t="s">
        <v>232</v>
      </c>
      <c r="D155" s="199"/>
      <c r="E155" s="200"/>
      <c r="F155" s="201">
        <v>5</v>
      </c>
      <c r="G155" s="194" t="s">
        <v>242</v>
      </c>
      <c r="H155" s="198" t="s">
        <v>232</v>
      </c>
      <c r="I155" s="199"/>
      <c r="J155" s="200"/>
      <c r="K155" s="118"/>
    </row>
    <row r="156" spans="1:11" ht="78.75" x14ac:dyDescent="0.25">
      <c r="A156" s="122" t="s">
        <v>62</v>
      </c>
      <c r="B156" s="62" t="s">
        <v>265</v>
      </c>
      <c r="C156" s="49" t="s">
        <v>232</v>
      </c>
      <c r="D156" s="51" t="s">
        <v>8</v>
      </c>
      <c r="E156" s="120">
        <v>1</v>
      </c>
      <c r="F156" s="51" t="str">
        <f>F98</f>
        <v>5.1</v>
      </c>
      <c r="G156" s="62" t="str">
        <f>G98</f>
        <v>Đối soát đảm bảo 100% thông tin trong cơ sở dữ liệu thống kê đất đai tuân thủ theo đúng quy định về nội dung, cấu trúc, kiểu thông tin của cơ sở dữ liệu quốc gia về đất đai</v>
      </c>
      <c r="H156" s="49" t="s">
        <v>232</v>
      </c>
      <c r="I156" s="51" t="s">
        <v>8</v>
      </c>
      <c r="J156" s="120">
        <v>1</v>
      </c>
      <c r="K156" s="50" t="s">
        <v>504</v>
      </c>
    </row>
    <row r="157" spans="1:11" ht="78.75" x14ac:dyDescent="0.25">
      <c r="A157" s="122" t="s">
        <v>64</v>
      </c>
      <c r="B157" s="62" t="s">
        <v>266</v>
      </c>
      <c r="C157" s="49" t="s">
        <v>232</v>
      </c>
      <c r="D157" s="51" t="s">
        <v>31</v>
      </c>
      <c r="E157" s="120">
        <v>2.5</v>
      </c>
      <c r="F157" s="51" t="str">
        <f>F99</f>
        <v>5.2</v>
      </c>
      <c r="G157" s="62" t="str">
        <f>G99</f>
        <v>Đối soát đảm bảo 100% thông tin trong cơ sở dữ liệu kiểm kê đất đai tuân thủ theo đúng quy định về nội dung, cấu trúc, kiểu thông tin của cơ sở dữ liệu quốc gia về đất đai</v>
      </c>
      <c r="H157" s="49" t="s">
        <v>232</v>
      </c>
      <c r="I157" s="51" t="s">
        <v>31</v>
      </c>
      <c r="J157" s="120">
        <v>2.5</v>
      </c>
      <c r="K157" s="50" t="s">
        <v>519</v>
      </c>
    </row>
    <row r="158" spans="1:11" ht="15.75" x14ac:dyDescent="0.25">
      <c r="A158" s="67" t="s">
        <v>219</v>
      </c>
      <c r="B158" s="257" t="s">
        <v>275</v>
      </c>
      <c r="C158" s="257"/>
      <c r="D158" s="257"/>
      <c r="E158" s="257"/>
      <c r="F158" s="67" t="s">
        <v>219</v>
      </c>
      <c r="G158" s="257" t="s">
        <v>275</v>
      </c>
      <c r="H158" s="257"/>
      <c r="I158" s="257"/>
      <c r="J158" s="257"/>
      <c r="K158" s="118"/>
    </row>
    <row r="159" spans="1:11" ht="15.75" x14ac:dyDescent="0.25">
      <c r="A159" s="67">
        <v>1</v>
      </c>
      <c r="B159" s="131" t="s">
        <v>244</v>
      </c>
      <c r="C159" s="51"/>
      <c r="D159" s="123"/>
      <c r="E159" s="120"/>
      <c r="F159" s="67">
        <v>1</v>
      </c>
      <c r="G159" s="131" t="s">
        <v>244</v>
      </c>
      <c r="H159" s="51"/>
      <c r="I159" s="123"/>
      <c r="J159" s="120"/>
      <c r="K159" s="118"/>
    </row>
    <row r="160" spans="1:11" ht="94.5" x14ac:dyDescent="0.25">
      <c r="A160" s="122" t="s">
        <v>24</v>
      </c>
      <c r="B160" s="62" t="s">
        <v>245</v>
      </c>
      <c r="C160" s="51"/>
      <c r="D160" s="123"/>
      <c r="E160" s="120"/>
      <c r="F160" s="122" t="str">
        <f>F102</f>
        <v>1.1</v>
      </c>
      <c r="G160" s="62" t="str">
        <f>G102</f>
        <v>Lập bảng đối chiếu giữa lớp đối tượng không gian kiểm kê đất đai với nội dung tương ứng trong bản đồ kiểm kê đất đai và lập bảng đối chiếu giữa lớp đối tượng không gian kiểm kê đất đai với nội dung tương ứng trong bản đồ hiện trạng sử dụng đất để tách, lọc các đối tượng từ nội dung bản đồ kiểm kê đất đai và bản đồ hiện trạng sử dụng đất</v>
      </c>
      <c r="H160" s="51"/>
      <c r="I160" s="123"/>
      <c r="J160" s="120"/>
      <c r="K160" s="118"/>
    </row>
    <row r="161" spans="1:11" ht="78.75" x14ac:dyDescent="0.25">
      <c r="A161" s="122"/>
      <c r="B161" s="142" t="s">
        <v>270</v>
      </c>
      <c r="C161" s="51" t="s">
        <v>247</v>
      </c>
      <c r="D161" s="51" t="s">
        <v>8</v>
      </c>
      <c r="E161" s="93">
        <f>0.9*E162</f>
        <v>0.9</v>
      </c>
      <c r="F161" s="122"/>
      <c r="G161" s="142" t="s">
        <v>270</v>
      </c>
      <c r="H161" s="51" t="s">
        <v>247</v>
      </c>
      <c r="I161" s="51" t="s">
        <v>8</v>
      </c>
      <c r="J161" s="93">
        <f>0.9*J162</f>
        <v>0.9</v>
      </c>
      <c r="K161" s="50" t="s">
        <v>505</v>
      </c>
    </row>
    <row r="162" spans="1:11" ht="78.75" x14ac:dyDescent="0.25">
      <c r="A162" s="122"/>
      <c r="B162" s="142" t="s">
        <v>276</v>
      </c>
      <c r="C162" s="51" t="s">
        <v>247</v>
      </c>
      <c r="D162" s="51" t="s">
        <v>8</v>
      </c>
      <c r="E162" s="124">
        <v>1</v>
      </c>
      <c r="F162" s="122"/>
      <c r="G162" s="142" t="s">
        <v>276</v>
      </c>
      <c r="H162" s="51" t="s">
        <v>247</v>
      </c>
      <c r="I162" s="51" t="s">
        <v>8</v>
      </c>
      <c r="J162" s="124">
        <v>1</v>
      </c>
      <c r="K162" s="50" t="s">
        <v>505</v>
      </c>
    </row>
    <row r="163" spans="1:11" ht="78.75" x14ac:dyDescent="0.25">
      <c r="A163" s="122"/>
      <c r="B163" s="142" t="s">
        <v>277</v>
      </c>
      <c r="C163" s="51" t="s">
        <v>247</v>
      </c>
      <c r="D163" s="51" t="s">
        <v>8</v>
      </c>
      <c r="E163" s="93">
        <f>1.1*E162</f>
        <v>1.1000000000000001</v>
      </c>
      <c r="F163" s="122"/>
      <c r="G163" s="142" t="s">
        <v>277</v>
      </c>
      <c r="H163" s="51" t="s">
        <v>247</v>
      </c>
      <c r="I163" s="51" t="s">
        <v>8</v>
      </c>
      <c r="J163" s="93">
        <f>1.1*J162</f>
        <v>1.1000000000000001</v>
      </c>
      <c r="K163" s="50" t="s">
        <v>505</v>
      </c>
    </row>
    <row r="164" spans="1:11" ht="31.5" x14ac:dyDescent="0.25">
      <c r="A164" s="122" t="s">
        <v>27</v>
      </c>
      <c r="B164" s="62" t="s">
        <v>251</v>
      </c>
      <c r="C164" s="51"/>
      <c r="D164" s="51"/>
      <c r="E164" s="93"/>
      <c r="F164" s="122" t="str">
        <f>F106</f>
        <v>1.2</v>
      </c>
      <c r="G164" s="62" t="str">
        <f>G106</f>
        <v>Chuẩn hóa các lớp đối tượng không gian kiểm kê đất đai chưa phù hợp với quy định của cơ sở dữ liệu quốc gia về đất đai</v>
      </c>
      <c r="H164" s="51"/>
      <c r="I164" s="51"/>
      <c r="J164" s="93"/>
      <c r="K164" s="118"/>
    </row>
    <row r="165" spans="1:11" ht="78.75" x14ac:dyDescent="0.25">
      <c r="A165" s="122"/>
      <c r="B165" s="142" t="s">
        <v>270</v>
      </c>
      <c r="C165" s="51" t="s">
        <v>247</v>
      </c>
      <c r="D165" s="51" t="s">
        <v>8</v>
      </c>
      <c r="E165" s="93">
        <f>0.9*E166</f>
        <v>0.9</v>
      </c>
      <c r="F165" s="122"/>
      <c r="G165" s="142" t="s">
        <v>270</v>
      </c>
      <c r="H165" s="51" t="s">
        <v>247</v>
      </c>
      <c r="I165" s="51" t="s">
        <v>8</v>
      </c>
      <c r="J165" s="93">
        <f>0.9*J166</f>
        <v>0.9</v>
      </c>
      <c r="K165" s="50" t="s">
        <v>506</v>
      </c>
    </row>
    <row r="166" spans="1:11" ht="78.75" x14ac:dyDescent="0.25">
      <c r="A166" s="122"/>
      <c r="B166" s="142" t="s">
        <v>276</v>
      </c>
      <c r="C166" s="51" t="s">
        <v>247</v>
      </c>
      <c r="D166" s="51" t="s">
        <v>8</v>
      </c>
      <c r="E166" s="124">
        <v>1</v>
      </c>
      <c r="F166" s="122"/>
      <c r="G166" s="142" t="s">
        <v>276</v>
      </c>
      <c r="H166" s="51" t="s">
        <v>247</v>
      </c>
      <c r="I166" s="51" t="s">
        <v>8</v>
      </c>
      <c r="J166" s="124">
        <v>1</v>
      </c>
      <c r="K166" s="50" t="s">
        <v>506</v>
      </c>
    </row>
    <row r="167" spans="1:11" ht="78.75" x14ac:dyDescent="0.25">
      <c r="A167" s="122"/>
      <c r="B167" s="142" t="s">
        <v>277</v>
      </c>
      <c r="C167" s="51" t="s">
        <v>247</v>
      </c>
      <c r="D167" s="51" t="s">
        <v>8</v>
      </c>
      <c r="E167" s="93">
        <f>1.1*E166</f>
        <v>1.1000000000000001</v>
      </c>
      <c r="F167" s="122"/>
      <c r="G167" s="142" t="s">
        <v>277</v>
      </c>
      <c r="H167" s="51" t="s">
        <v>247</v>
      </c>
      <c r="I167" s="51" t="s">
        <v>8</v>
      </c>
      <c r="J167" s="93">
        <f>1.1*J166</f>
        <v>1.1000000000000001</v>
      </c>
      <c r="K167" s="50" t="s">
        <v>506</v>
      </c>
    </row>
    <row r="168" spans="1:11" ht="31.5" x14ac:dyDescent="0.25">
      <c r="A168" s="122" t="s">
        <v>92</v>
      </c>
      <c r="B168" s="62" t="s">
        <v>252</v>
      </c>
      <c r="C168" s="51" t="s">
        <v>247</v>
      </c>
      <c r="D168" s="51"/>
      <c r="E168" s="93"/>
      <c r="F168" s="122" t="str">
        <f>F110</f>
        <v>1.3</v>
      </c>
      <c r="G168" s="62" t="str">
        <f>G110</f>
        <v>Nhập bổ sung các thông tin thuộc tính cho đối tượng không gian kiểm kê đất đai còn thiếu (nếu có)</v>
      </c>
      <c r="H168" s="51" t="s">
        <v>247</v>
      </c>
      <c r="I168" s="51"/>
      <c r="J168" s="93"/>
      <c r="K168" s="118"/>
    </row>
    <row r="169" spans="1:11" ht="78.75" x14ac:dyDescent="0.25">
      <c r="A169" s="122"/>
      <c r="B169" s="142" t="s">
        <v>270</v>
      </c>
      <c r="C169" s="51" t="s">
        <v>247</v>
      </c>
      <c r="D169" s="51" t="s">
        <v>8</v>
      </c>
      <c r="E169" s="93">
        <f>0.9*E170</f>
        <v>0.9</v>
      </c>
      <c r="F169" s="122"/>
      <c r="G169" s="142" t="s">
        <v>270</v>
      </c>
      <c r="H169" s="51" t="s">
        <v>247</v>
      </c>
      <c r="I169" s="51" t="s">
        <v>8</v>
      </c>
      <c r="J169" s="93">
        <f>0.9*J170</f>
        <v>0.9</v>
      </c>
      <c r="K169" s="50" t="s">
        <v>508</v>
      </c>
    </row>
    <row r="170" spans="1:11" ht="78.75" x14ac:dyDescent="0.25">
      <c r="A170" s="122"/>
      <c r="B170" s="142" t="s">
        <v>276</v>
      </c>
      <c r="C170" s="51" t="s">
        <v>247</v>
      </c>
      <c r="D170" s="51" t="s">
        <v>8</v>
      </c>
      <c r="E170" s="124">
        <v>1</v>
      </c>
      <c r="F170" s="122"/>
      <c r="G170" s="142" t="s">
        <v>276</v>
      </c>
      <c r="H170" s="51" t="s">
        <v>247</v>
      </c>
      <c r="I170" s="51" t="s">
        <v>8</v>
      </c>
      <c r="J170" s="124">
        <v>1</v>
      </c>
      <c r="K170" s="50" t="s">
        <v>508</v>
      </c>
    </row>
    <row r="171" spans="1:11" ht="78.75" x14ac:dyDescent="0.25">
      <c r="A171" s="122"/>
      <c r="B171" s="142" t="s">
        <v>277</v>
      </c>
      <c r="C171" s="51" t="s">
        <v>247</v>
      </c>
      <c r="D171" s="51" t="s">
        <v>8</v>
      </c>
      <c r="E171" s="93">
        <f>1.1*E170</f>
        <v>1.1000000000000001</v>
      </c>
      <c r="F171" s="122"/>
      <c r="G171" s="142" t="s">
        <v>277</v>
      </c>
      <c r="H171" s="51" t="s">
        <v>247</v>
      </c>
      <c r="I171" s="51" t="s">
        <v>8</v>
      </c>
      <c r="J171" s="93">
        <f>1.1*J170</f>
        <v>1.1000000000000001</v>
      </c>
      <c r="K171" s="50" t="s">
        <v>508</v>
      </c>
    </row>
    <row r="172" spans="1:11" ht="63" x14ac:dyDescent="0.25">
      <c r="A172" s="122" t="s">
        <v>94</v>
      </c>
      <c r="B172" s="62" t="s">
        <v>253</v>
      </c>
      <c r="C172" s="51" t="s">
        <v>247</v>
      </c>
      <c r="D172" s="51"/>
      <c r="E172" s="93"/>
      <c r="F172" s="122" t="str">
        <f>F114</f>
        <v>1.4</v>
      </c>
      <c r="G172" s="62" t="str">
        <f>G114</f>
        <v>Rà soát chuẩn hóa thông tin thuộc tính cho từng đối tượng không gian kiểm kê đất đai theo quy định của cơ sở dữ liệu quốc gia về đất đai; nhập bổ sung các thông tin thuộc tính cho đối tượng không gian kiểm kê đất đai còn thiếu (nếu có)</v>
      </c>
      <c r="H172" s="51" t="s">
        <v>247</v>
      </c>
      <c r="I172" s="51"/>
      <c r="J172" s="93"/>
      <c r="K172" s="118"/>
    </row>
    <row r="173" spans="1:11" ht="78.75" x14ac:dyDescent="0.25">
      <c r="A173" s="122"/>
      <c r="B173" s="142" t="s">
        <v>270</v>
      </c>
      <c r="C173" s="51" t="s">
        <v>247</v>
      </c>
      <c r="D173" s="51" t="s">
        <v>8</v>
      </c>
      <c r="E173" s="93">
        <f>0.9*E174</f>
        <v>0.9</v>
      </c>
      <c r="F173" s="122"/>
      <c r="G173" s="142" t="s">
        <v>270</v>
      </c>
      <c r="H173" s="51" t="s">
        <v>247</v>
      </c>
      <c r="I173" s="51" t="s">
        <v>8</v>
      </c>
      <c r="J173" s="93">
        <f>0.9*J174</f>
        <v>0.9</v>
      </c>
      <c r="K173" s="50" t="s">
        <v>509</v>
      </c>
    </row>
    <row r="174" spans="1:11" ht="78.75" x14ac:dyDescent="0.25">
      <c r="A174" s="122"/>
      <c r="B174" s="142" t="s">
        <v>276</v>
      </c>
      <c r="C174" s="51" t="s">
        <v>247</v>
      </c>
      <c r="D174" s="51" t="s">
        <v>8</v>
      </c>
      <c r="E174" s="124">
        <v>1</v>
      </c>
      <c r="F174" s="122"/>
      <c r="G174" s="142" t="s">
        <v>276</v>
      </c>
      <c r="H174" s="51" t="s">
        <v>247</v>
      </c>
      <c r="I174" s="51" t="s">
        <v>8</v>
      </c>
      <c r="J174" s="124">
        <v>1</v>
      </c>
      <c r="K174" s="50" t="s">
        <v>509</v>
      </c>
    </row>
    <row r="175" spans="1:11" ht="78.75" x14ac:dyDescent="0.25">
      <c r="A175" s="122"/>
      <c r="B175" s="142" t="s">
        <v>277</v>
      </c>
      <c r="C175" s="51" t="s">
        <v>247</v>
      </c>
      <c r="D175" s="51" t="s">
        <v>8</v>
      </c>
      <c r="E175" s="93">
        <f>1.1*E174</f>
        <v>1.1000000000000001</v>
      </c>
      <c r="F175" s="122"/>
      <c r="G175" s="142" t="s">
        <v>277</v>
      </c>
      <c r="H175" s="51" t="s">
        <v>247</v>
      </c>
      <c r="I175" s="51" t="s">
        <v>8</v>
      </c>
      <c r="J175" s="93">
        <f>1.1*J174</f>
        <v>1.1000000000000001</v>
      </c>
      <c r="K175" s="50" t="s">
        <v>509</v>
      </c>
    </row>
    <row r="176" spans="1:11" ht="31.5" x14ac:dyDescent="0.25">
      <c r="A176" s="67">
        <v>2</v>
      </c>
      <c r="B176" s="131" t="s">
        <v>254</v>
      </c>
      <c r="C176" s="51" t="s">
        <v>247</v>
      </c>
      <c r="D176" s="50"/>
      <c r="E176" s="128"/>
      <c r="F176" s="67">
        <v>2</v>
      </c>
      <c r="G176" s="131" t="s">
        <v>254</v>
      </c>
      <c r="H176" s="51" t="s">
        <v>247</v>
      </c>
      <c r="I176" s="50"/>
      <c r="J176" s="128"/>
      <c r="K176" s="118"/>
    </row>
    <row r="177" spans="1:11" ht="78.75" x14ac:dyDescent="0.25">
      <c r="A177" s="122" t="s">
        <v>97</v>
      </c>
      <c r="B177" s="62" t="s">
        <v>255</v>
      </c>
      <c r="C177" s="51" t="s">
        <v>247</v>
      </c>
      <c r="D177" s="51" t="s">
        <v>8</v>
      </c>
      <c r="E177" s="93">
        <v>2</v>
      </c>
      <c r="F177" s="122" t="s">
        <v>97</v>
      </c>
      <c r="G177" s="62" t="str">
        <f>G119</f>
        <v>Chuyển đổi các lớp đối tượng không gian kiểm kê đất đai từ tệp (file) bản đồ số của bản đồ kiểm kê đất đai và bản đồ hiện trạng sử dụng đất vào cơ sở dữ liệu theo đơn vị hành chính</v>
      </c>
      <c r="H177" s="51" t="s">
        <v>247</v>
      </c>
      <c r="I177" s="51" t="s">
        <v>8</v>
      </c>
      <c r="J177" s="93">
        <v>2</v>
      </c>
      <c r="K177" s="50" t="s">
        <v>511</v>
      </c>
    </row>
    <row r="178" spans="1:11" ht="101.25" customHeight="1" x14ac:dyDescent="0.25">
      <c r="A178" s="122" t="s">
        <v>99</v>
      </c>
      <c r="B178" s="62" t="s">
        <v>256</v>
      </c>
      <c r="C178" s="51" t="s">
        <v>247</v>
      </c>
      <c r="D178" s="51" t="s">
        <v>8</v>
      </c>
      <c r="E178" s="93">
        <v>3</v>
      </c>
      <c r="F178" s="122" t="s">
        <v>99</v>
      </c>
      <c r="G178" s="62" t="str">
        <f>G120</f>
        <v>Rà soát dữ liệu không gian để xử lý các lỗi dọc biên giữa các đơn vị hành chính tiếp giáp nhau. Trường hợp có mâu thuẫn cần xử lý đồng bộ với các loại hồ sơ có liên quan, kết quả xử lý các đối tượng còn mâu thuẫn được lập thành bảng kết quả xử lý biên các đối tượng còn mâu thuẫn theo quy định tại Phụ lục IV kèm theo Thông tư số 25/2024/TT-BTNMT</v>
      </c>
      <c r="H178" s="51" t="s">
        <v>247</v>
      </c>
      <c r="I178" s="51" t="s">
        <v>8</v>
      </c>
      <c r="J178" s="93">
        <v>3</v>
      </c>
      <c r="K178" s="50" t="s">
        <v>520</v>
      </c>
    </row>
  </sheetData>
  <mergeCells count="34">
    <mergeCell ref="B3:E3"/>
    <mergeCell ref="B38:E38"/>
    <mergeCell ref="B37:E37"/>
    <mergeCell ref="B54:E54"/>
    <mergeCell ref="A1:E1"/>
    <mergeCell ref="F1:J1"/>
    <mergeCell ref="B158:E158"/>
    <mergeCell ref="G3:J3"/>
    <mergeCell ref="G4:J4"/>
    <mergeCell ref="G16:J16"/>
    <mergeCell ref="G37:J37"/>
    <mergeCell ref="G38:J38"/>
    <mergeCell ref="B121:E121"/>
    <mergeCell ref="B4:E4"/>
    <mergeCell ref="B16:E16"/>
    <mergeCell ref="B39:E39"/>
    <mergeCell ref="B44:E44"/>
    <mergeCell ref="B49:E49"/>
    <mergeCell ref="G158:J158"/>
    <mergeCell ref="B100:E100"/>
    <mergeCell ref="B122:E122"/>
    <mergeCell ref="B134:E134"/>
    <mergeCell ref="G39:J39"/>
    <mergeCell ref="G44:J44"/>
    <mergeCell ref="G49:J49"/>
    <mergeCell ref="G54:J54"/>
    <mergeCell ref="G63:J63"/>
    <mergeCell ref="G100:J100"/>
    <mergeCell ref="G121:J121"/>
    <mergeCell ref="G122:J122"/>
    <mergeCell ref="G134:J134"/>
    <mergeCell ref="G75:J75"/>
    <mergeCell ref="B75:E75"/>
    <mergeCell ref="B63:E6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K123"/>
  <sheetViews>
    <sheetView tabSelected="1" topLeftCell="A67" zoomScale="90" zoomScaleNormal="90" workbookViewId="0">
      <selection activeCell="G5" sqref="G5:J5"/>
    </sheetView>
  </sheetViews>
  <sheetFormatPr defaultColWidth="9" defaultRowHeight="15" x14ac:dyDescent="0.25"/>
  <cols>
    <col min="1" max="1" width="9" style="115"/>
    <col min="2" max="2" width="63.85546875" style="115" customWidth="1"/>
    <col min="3" max="5" width="11.42578125" style="115" customWidth="1"/>
    <col min="6" max="6" width="9" style="115"/>
    <col min="7" max="7" width="63.85546875" style="115" customWidth="1"/>
    <col min="8" max="8" width="11.42578125" style="115" customWidth="1"/>
    <col min="9" max="9" width="14" style="115" customWidth="1"/>
    <col min="10" max="10" width="11.42578125" style="115" customWidth="1"/>
    <col min="11" max="11" width="73.140625" style="115" customWidth="1"/>
    <col min="12" max="16384" width="9" style="115"/>
  </cols>
  <sheetData>
    <row r="1" spans="1:11" ht="58.5" customHeight="1" x14ac:dyDescent="0.25">
      <c r="A1" s="261" t="s">
        <v>159</v>
      </c>
      <c r="B1" s="261"/>
      <c r="C1" s="261"/>
      <c r="D1" s="261"/>
      <c r="E1" s="261"/>
      <c r="F1" s="261" t="s">
        <v>160</v>
      </c>
      <c r="G1" s="261"/>
      <c r="H1" s="261"/>
      <c r="I1" s="261"/>
      <c r="J1" s="261"/>
      <c r="K1" s="114" t="s">
        <v>414</v>
      </c>
    </row>
    <row r="2" spans="1:11" ht="42.75" x14ac:dyDescent="0.25">
      <c r="A2" s="116" t="s">
        <v>0</v>
      </c>
      <c r="B2" s="116" t="s">
        <v>1</v>
      </c>
      <c r="C2" s="116" t="s">
        <v>17</v>
      </c>
      <c r="D2" s="117" t="s">
        <v>3</v>
      </c>
      <c r="E2" s="117" t="s">
        <v>18</v>
      </c>
      <c r="F2" s="116" t="s">
        <v>0</v>
      </c>
      <c r="G2" s="116" t="s">
        <v>1</v>
      </c>
      <c r="H2" s="116" t="s">
        <v>17</v>
      </c>
      <c r="I2" s="117" t="s">
        <v>3</v>
      </c>
      <c r="J2" s="117" t="s">
        <v>18</v>
      </c>
      <c r="K2" s="118"/>
    </row>
    <row r="3" spans="1:11" ht="15.75" x14ac:dyDescent="0.25">
      <c r="A3" s="74" t="s">
        <v>0</v>
      </c>
      <c r="B3" s="74" t="s">
        <v>312</v>
      </c>
      <c r="C3" s="116" t="s">
        <v>17</v>
      </c>
      <c r="D3" s="75" t="s">
        <v>3</v>
      </c>
      <c r="E3" s="75" t="s">
        <v>313</v>
      </c>
      <c r="F3" s="74" t="s">
        <v>0</v>
      </c>
      <c r="G3" s="74" t="s">
        <v>312</v>
      </c>
      <c r="H3" s="116" t="s">
        <v>17</v>
      </c>
      <c r="I3" s="75" t="s">
        <v>3</v>
      </c>
      <c r="J3" s="75" t="s">
        <v>313</v>
      </c>
      <c r="K3" s="118"/>
    </row>
    <row r="4" spans="1:11" ht="15.75" x14ac:dyDescent="0.25">
      <c r="A4" s="74" t="s">
        <v>5</v>
      </c>
      <c r="B4" s="264" t="s">
        <v>537</v>
      </c>
      <c r="C4" s="264"/>
      <c r="D4" s="264"/>
      <c r="E4" s="264"/>
      <c r="F4" s="74" t="s">
        <v>5</v>
      </c>
      <c r="G4" s="264" t="s">
        <v>620</v>
      </c>
      <c r="H4" s="264"/>
      <c r="I4" s="264"/>
      <c r="J4" s="264"/>
      <c r="K4" s="118"/>
    </row>
    <row r="5" spans="1:11" ht="41.25" customHeight="1" x14ac:dyDescent="0.25">
      <c r="A5" s="74" t="s">
        <v>177</v>
      </c>
      <c r="B5" s="262" t="s">
        <v>521</v>
      </c>
      <c r="C5" s="262"/>
      <c r="D5" s="262"/>
      <c r="E5" s="262"/>
      <c r="F5" s="74" t="s">
        <v>177</v>
      </c>
      <c r="G5" s="262" t="s">
        <v>584</v>
      </c>
      <c r="H5" s="262"/>
      <c r="I5" s="262"/>
      <c r="J5" s="262"/>
      <c r="K5" s="118"/>
    </row>
    <row r="6" spans="1:11" ht="15.75" x14ac:dyDescent="0.25">
      <c r="A6" s="42">
        <v>1</v>
      </c>
      <c r="B6" s="119" t="s">
        <v>23</v>
      </c>
      <c r="C6" s="49"/>
      <c r="D6" s="51"/>
      <c r="E6" s="120"/>
      <c r="F6" s="42">
        <v>1</v>
      </c>
      <c r="G6" s="119" t="s">
        <v>23</v>
      </c>
      <c r="H6" s="49"/>
      <c r="I6" s="51"/>
      <c r="J6" s="120"/>
      <c r="K6" s="118"/>
    </row>
    <row r="7" spans="1:11" ht="78.75" x14ac:dyDescent="0.25">
      <c r="A7" s="51" t="s">
        <v>24</v>
      </c>
      <c r="B7" s="92" t="s">
        <v>314</v>
      </c>
      <c r="C7" s="49" t="s">
        <v>180</v>
      </c>
      <c r="D7" s="51" t="s">
        <v>181</v>
      </c>
      <c r="E7" s="93">
        <v>2</v>
      </c>
      <c r="F7" s="51" t="s">
        <v>24</v>
      </c>
      <c r="G7" s="92" t="s">
        <v>362</v>
      </c>
      <c r="H7" s="49" t="s">
        <v>90</v>
      </c>
      <c r="I7" s="51" t="s">
        <v>181</v>
      </c>
      <c r="J7" s="93">
        <v>2</v>
      </c>
      <c r="K7" s="50" t="s">
        <v>494</v>
      </c>
    </row>
    <row r="8" spans="1:11" ht="78.75" x14ac:dyDescent="0.25">
      <c r="A8" s="51" t="s">
        <v>27</v>
      </c>
      <c r="B8" s="92" t="s">
        <v>315</v>
      </c>
      <c r="C8" s="49" t="s">
        <v>180</v>
      </c>
      <c r="D8" s="51" t="s">
        <v>183</v>
      </c>
      <c r="E8" s="93">
        <v>2</v>
      </c>
      <c r="F8" s="51" t="s">
        <v>27</v>
      </c>
      <c r="G8" s="92" t="s">
        <v>280</v>
      </c>
      <c r="H8" s="49" t="s">
        <v>90</v>
      </c>
      <c r="I8" s="51" t="s">
        <v>183</v>
      </c>
      <c r="J8" s="93">
        <v>1</v>
      </c>
      <c r="K8" s="50" t="s">
        <v>512</v>
      </c>
    </row>
    <row r="9" spans="1:11" ht="78.75" x14ac:dyDescent="0.25">
      <c r="A9" s="51"/>
      <c r="B9" s="92"/>
      <c r="C9" s="49"/>
      <c r="D9" s="51"/>
      <c r="E9" s="93"/>
      <c r="F9" s="51">
        <v>1.3</v>
      </c>
      <c r="G9" s="92" t="s">
        <v>363</v>
      </c>
      <c r="H9" s="49" t="s">
        <v>90</v>
      </c>
      <c r="I9" s="51" t="s">
        <v>183</v>
      </c>
      <c r="J9" s="93">
        <v>1</v>
      </c>
      <c r="K9" s="50" t="s">
        <v>496</v>
      </c>
    </row>
    <row r="10" spans="1:11" ht="15.75" x14ac:dyDescent="0.25">
      <c r="A10" s="67">
        <v>2</v>
      </c>
      <c r="B10" s="119" t="s">
        <v>316</v>
      </c>
      <c r="C10" s="49"/>
      <c r="D10" s="51"/>
      <c r="E10" s="121"/>
      <c r="F10" s="67">
        <v>2</v>
      </c>
      <c r="G10" s="119" t="s">
        <v>316</v>
      </c>
      <c r="H10" s="49"/>
      <c r="I10" s="51"/>
      <c r="J10" s="121"/>
      <c r="K10" s="118"/>
    </row>
    <row r="11" spans="1:11" ht="81.75" customHeight="1" x14ac:dyDescent="0.25">
      <c r="A11" s="122" t="s">
        <v>97</v>
      </c>
      <c r="B11" s="92" t="s">
        <v>317</v>
      </c>
      <c r="C11" s="49" t="s">
        <v>180</v>
      </c>
      <c r="D11" s="51" t="s">
        <v>14</v>
      </c>
      <c r="E11" s="93">
        <v>3</v>
      </c>
      <c r="F11" s="122" t="s">
        <v>97</v>
      </c>
      <c r="G11" s="92" t="s">
        <v>364</v>
      </c>
      <c r="H11" s="49" t="s">
        <v>90</v>
      </c>
      <c r="I11" s="51" t="s">
        <v>14</v>
      </c>
      <c r="J11" s="93">
        <v>3</v>
      </c>
      <c r="K11" s="50" t="s">
        <v>578</v>
      </c>
    </row>
    <row r="12" spans="1:11" ht="100.5" customHeight="1" x14ac:dyDescent="0.25">
      <c r="A12" s="122" t="s">
        <v>99</v>
      </c>
      <c r="B12" s="92" t="s">
        <v>318</v>
      </c>
      <c r="C12" s="49" t="s">
        <v>180</v>
      </c>
      <c r="D12" s="51" t="s">
        <v>14</v>
      </c>
      <c r="E12" s="93">
        <v>1</v>
      </c>
      <c r="F12" s="122" t="s">
        <v>99</v>
      </c>
      <c r="G12" s="92" t="s">
        <v>318</v>
      </c>
      <c r="H12" s="49" t="s">
        <v>90</v>
      </c>
      <c r="I12" s="51" t="s">
        <v>14</v>
      </c>
      <c r="J12" s="93">
        <v>1</v>
      </c>
      <c r="K12" s="50" t="s">
        <v>579</v>
      </c>
    </row>
    <row r="13" spans="1:11" ht="47.25" x14ac:dyDescent="0.25">
      <c r="A13" s="67">
        <v>3</v>
      </c>
      <c r="B13" s="119" t="s">
        <v>319</v>
      </c>
      <c r="C13" s="49" t="s">
        <v>180</v>
      </c>
      <c r="D13" s="51"/>
      <c r="E13" s="121"/>
      <c r="F13" s="67"/>
      <c r="G13" s="119"/>
      <c r="H13" s="49"/>
      <c r="I13" s="51"/>
      <c r="J13" s="121"/>
      <c r="K13" s="186" t="s">
        <v>430</v>
      </c>
    </row>
    <row r="14" spans="1:11" ht="31.5" x14ac:dyDescent="0.25">
      <c r="A14" s="122" t="s">
        <v>33</v>
      </c>
      <c r="B14" s="92" t="s">
        <v>228</v>
      </c>
      <c r="C14" s="49" t="s">
        <v>180</v>
      </c>
      <c r="D14" s="51" t="s">
        <v>11</v>
      </c>
      <c r="E14" s="93">
        <v>2</v>
      </c>
      <c r="F14" s="122"/>
      <c r="G14" s="92"/>
      <c r="H14" s="49"/>
      <c r="I14" s="51"/>
      <c r="J14" s="93"/>
      <c r="K14" s="50"/>
    </row>
    <row r="15" spans="1:11" ht="78.75" x14ac:dyDescent="0.25">
      <c r="A15" s="122" t="s">
        <v>35</v>
      </c>
      <c r="B15" s="92" t="s">
        <v>320</v>
      </c>
      <c r="C15" s="49" t="s">
        <v>180</v>
      </c>
      <c r="D15" s="51" t="s">
        <v>8</v>
      </c>
      <c r="E15" s="93">
        <v>5</v>
      </c>
      <c r="F15" s="122">
        <v>3</v>
      </c>
      <c r="G15" s="190" t="s">
        <v>217</v>
      </c>
      <c r="H15" s="49" t="s">
        <v>90</v>
      </c>
      <c r="I15" s="51" t="s">
        <v>8</v>
      </c>
      <c r="J15" s="93">
        <v>5</v>
      </c>
      <c r="K15" s="186" t="s">
        <v>566</v>
      </c>
    </row>
    <row r="16" spans="1:11" ht="15.75" x14ac:dyDescent="0.25">
      <c r="A16" s="122" t="s">
        <v>37</v>
      </c>
      <c r="B16" s="92" t="s">
        <v>321</v>
      </c>
      <c r="C16" s="49" t="s">
        <v>180</v>
      </c>
      <c r="D16" s="51" t="s">
        <v>11</v>
      </c>
      <c r="E16" s="93">
        <v>2</v>
      </c>
      <c r="F16" s="122"/>
      <c r="G16" s="92"/>
      <c r="H16" s="49"/>
      <c r="I16" s="51"/>
      <c r="J16" s="93"/>
      <c r="K16" s="50"/>
    </row>
    <row r="17" spans="1:11" ht="15.75" x14ac:dyDescent="0.25">
      <c r="A17" s="67" t="s">
        <v>199</v>
      </c>
      <c r="B17" s="247" t="s">
        <v>322</v>
      </c>
      <c r="C17" s="247"/>
      <c r="D17" s="247"/>
      <c r="E17" s="247"/>
      <c r="F17" s="67" t="s">
        <v>199</v>
      </c>
      <c r="G17" s="247" t="s">
        <v>322</v>
      </c>
      <c r="H17" s="247"/>
      <c r="I17" s="247"/>
      <c r="J17" s="247"/>
      <c r="K17" s="118"/>
    </row>
    <row r="18" spans="1:11" ht="47.25" x14ac:dyDescent="0.25">
      <c r="A18" s="42">
        <v>1</v>
      </c>
      <c r="B18" s="54" t="s">
        <v>30</v>
      </c>
      <c r="C18" s="49" t="s">
        <v>323</v>
      </c>
      <c r="D18" s="51" t="s">
        <v>263</v>
      </c>
      <c r="E18" s="93">
        <v>4</v>
      </c>
      <c r="F18" s="42">
        <v>1</v>
      </c>
      <c r="G18" s="54" t="s">
        <v>30</v>
      </c>
      <c r="H18" s="49"/>
      <c r="I18" s="51"/>
      <c r="J18" s="93"/>
      <c r="K18" s="118"/>
    </row>
    <row r="19" spans="1:11" ht="126" x14ac:dyDescent="0.25">
      <c r="A19" s="42"/>
      <c r="B19" s="54"/>
      <c r="C19" s="49"/>
      <c r="D19" s="51"/>
      <c r="E19" s="93"/>
      <c r="F19" s="51">
        <v>1.1000000000000001</v>
      </c>
      <c r="G19" s="92" t="s">
        <v>365</v>
      </c>
      <c r="H19" s="49" t="s">
        <v>323</v>
      </c>
      <c r="I19" s="51" t="s">
        <v>263</v>
      </c>
      <c r="J19" s="93">
        <v>4</v>
      </c>
      <c r="K19" s="50" t="s">
        <v>522</v>
      </c>
    </row>
    <row r="20" spans="1:11" ht="94.5" x14ac:dyDescent="0.25">
      <c r="A20" s="42"/>
      <c r="B20" s="54"/>
      <c r="C20" s="49"/>
      <c r="D20" s="51"/>
      <c r="E20" s="93"/>
      <c r="F20" s="51">
        <v>1.2</v>
      </c>
      <c r="G20" s="92" t="s">
        <v>282</v>
      </c>
      <c r="H20" s="49" t="s">
        <v>323</v>
      </c>
      <c r="I20" s="51" t="s">
        <v>263</v>
      </c>
      <c r="J20" s="93">
        <v>0.25</v>
      </c>
      <c r="K20" s="50" t="s">
        <v>580</v>
      </c>
    </row>
    <row r="21" spans="1:11" ht="15.75" x14ac:dyDescent="0.25">
      <c r="A21" s="42">
        <v>2</v>
      </c>
      <c r="B21" s="119" t="s">
        <v>186</v>
      </c>
      <c r="C21" s="49"/>
      <c r="D21" s="51"/>
      <c r="E21" s="121"/>
      <c r="F21" s="42">
        <v>2</v>
      </c>
      <c r="G21" s="119" t="s">
        <v>186</v>
      </c>
      <c r="H21" s="49"/>
      <c r="I21" s="51"/>
      <c r="J21" s="121"/>
      <c r="K21" s="118"/>
    </row>
    <row r="22" spans="1:11" ht="78.75" x14ac:dyDescent="0.25">
      <c r="A22" s="51" t="s">
        <v>97</v>
      </c>
      <c r="B22" s="92" t="s">
        <v>324</v>
      </c>
      <c r="C22" s="49" t="s">
        <v>323</v>
      </c>
      <c r="D22" s="51" t="s">
        <v>8</v>
      </c>
      <c r="E22" s="93"/>
      <c r="F22" s="51" t="s">
        <v>97</v>
      </c>
      <c r="G22" s="92" t="s">
        <v>366</v>
      </c>
      <c r="H22" s="49" t="s">
        <v>323</v>
      </c>
      <c r="I22" s="51" t="s">
        <v>8</v>
      </c>
      <c r="J22" s="93"/>
      <c r="K22" s="50" t="s">
        <v>501</v>
      </c>
    </row>
    <row r="23" spans="1:11" ht="78.75" x14ac:dyDescent="0.25">
      <c r="A23" s="51" t="s">
        <v>141</v>
      </c>
      <c r="B23" s="92" t="s">
        <v>325</v>
      </c>
      <c r="C23" s="49" t="s">
        <v>323</v>
      </c>
      <c r="D23" s="51" t="s">
        <v>8</v>
      </c>
      <c r="E23" s="93">
        <v>10</v>
      </c>
      <c r="F23" s="51" t="s">
        <v>141</v>
      </c>
      <c r="G23" s="92" t="s">
        <v>325</v>
      </c>
      <c r="H23" s="49" t="s">
        <v>323</v>
      </c>
      <c r="I23" s="51" t="s">
        <v>8</v>
      </c>
      <c r="J23" s="93">
        <v>10</v>
      </c>
      <c r="K23" s="50" t="s">
        <v>523</v>
      </c>
    </row>
    <row r="24" spans="1:11" ht="78.75" x14ac:dyDescent="0.25">
      <c r="A24" s="51" t="s">
        <v>142</v>
      </c>
      <c r="B24" s="92" t="s">
        <v>326</v>
      </c>
      <c r="C24" s="49" t="s">
        <v>323</v>
      </c>
      <c r="D24" s="51" t="s">
        <v>8</v>
      </c>
      <c r="E24" s="93">
        <v>8</v>
      </c>
      <c r="F24" s="51" t="s">
        <v>142</v>
      </c>
      <c r="G24" s="92" t="s">
        <v>326</v>
      </c>
      <c r="H24" s="49" t="s">
        <v>323</v>
      </c>
      <c r="I24" s="51" t="s">
        <v>8</v>
      </c>
      <c r="J24" s="93">
        <v>8</v>
      </c>
      <c r="K24" s="50" t="s">
        <v>524</v>
      </c>
    </row>
    <row r="25" spans="1:11" ht="47.25" x14ac:dyDescent="0.25">
      <c r="A25" s="51" t="s">
        <v>99</v>
      </c>
      <c r="B25" s="92" t="s">
        <v>327</v>
      </c>
      <c r="C25" s="49" t="s">
        <v>323</v>
      </c>
      <c r="D25" s="51" t="s">
        <v>328</v>
      </c>
      <c r="E25" s="93">
        <v>5</v>
      </c>
      <c r="F25" s="51"/>
      <c r="G25" s="92"/>
      <c r="H25" s="49"/>
      <c r="I25" s="51"/>
      <c r="J25" s="93"/>
      <c r="K25" s="76" t="s">
        <v>408</v>
      </c>
    </row>
    <row r="26" spans="1:11" ht="78.75" x14ac:dyDescent="0.25">
      <c r="A26" s="51" t="s">
        <v>117</v>
      </c>
      <c r="B26" s="92" t="s">
        <v>329</v>
      </c>
      <c r="C26" s="49" t="s">
        <v>323</v>
      </c>
      <c r="D26" s="51" t="s">
        <v>9</v>
      </c>
      <c r="E26" s="93">
        <v>3</v>
      </c>
      <c r="F26" s="51" t="s">
        <v>99</v>
      </c>
      <c r="G26" s="92" t="s">
        <v>367</v>
      </c>
      <c r="H26" s="49" t="s">
        <v>323</v>
      </c>
      <c r="I26" s="51" t="s">
        <v>9</v>
      </c>
      <c r="J26" s="93">
        <v>3</v>
      </c>
      <c r="K26" s="50" t="s">
        <v>525</v>
      </c>
    </row>
    <row r="27" spans="1:11" ht="31.5" x14ac:dyDescent="0.25">
      <c r="A27" s="67">
        <v>3</v>
      </c>
      <c r="B27" s="119" t="s">
        <v>264</v>
      </c>
      <c r="C27" s="49"/>
      <c r="D27" s="123"/>
      <c r="E27" s="121"/>
      <c r="F27" s="67">
        <v>3</v>
      </c>
      <c r="G27" s="119" t="s">
        <v>368</v>
      </c>
      <c r="H27" s="49"/>
      <c r="I27" s="123"/>
      <c r="J27" s="121"/>
      <c r="K27" s="118"/>
    </row>
    <row r="28" spans="1:11" ht="78.75" x14ac:dyDescent="0.25">
      <c r="A28" s="122"/>
      <c r="B28" s="92" t="s">
        <v>330</v>
      </c>
      <c r="C28" s="49" t="s">
        <v>323</v>
      </c>
      <c r="D28" s="51" t="s">
        <v>14</v>
      </c>
      <c r="E28" s="93">
        <v>0.5</v>
      </c>
      <c r="F28" s="122" t="s">
        <v>37</v>
      </c>
      <c r="G28" s="92" t="s">
        <v>369</v>
      </c>
      <c r="H28" s="49" t="s">
        <v>323</v>
      </c>
      <c r="I28" s="51" t="s">
        <v>14</v>
      </c>
      <c r="J28" s="93">
        <v>0.5</v>
      </c>
      <c r="K28" s="50" t="s">
        <v>581</v>
      </c>
    </row>
    <row r="29" spans="1:11" ht="47.25" x14ac:dyDescent="0.25">
      <c r="A29" s="122"/>
      <c r="B29" s="92"/>
      <c r="C29" s="49"/>
      <c r="D29" s="51"/>
      <c r="E29" s="93"/>
      <c r="F29" s="122">
        <v>3.4</v>
      </c>
      <c r="G29" s="92" t="s">
        <v>370</v>
      </c>
      <c r="H29" s="49" t="s">
        <v>323</v>
      </c>
      <c r="I29" s="51" t="s">
        <v>9</v>
      </c>
      <c r="J29" s="93">
        <v>1</v>
      </c>
      <c r="K29" s="50" t="s">
        <v>439</v>
      </c>
    </row>
    <row r="30" spans="1:11" ht="47.25" x14ac:dyDescent="0.25">
      <c r="A30" s="122"/>
      <c r="B30" s="92"/>
      <c r="C30" s="49"/>
      <c r="D30" s="51"/>
      <c r="E30" s="93"/>
      <c r="F30" s="122">
        <v>3.5</v>
      </c>
      <c r="G30" s="92" t="s">
        <v>287</v>
      </c>
      <c r="H30" s="49" t="s">
        <v>323</v>
      </c>
      <c r="I30" s="51" t="s">
        <v>263</v>
      </c>
      <c r="J30" s="93">
        <v>0.5</v>
      </c>
      <c r="K30" s="50" t="s">
        <v>437</v>
      </c>
    </row>
    <row r="31" spans="1:11" ht="45" x14ac:dyDescent="0.25">
      <c r="A31" s="67">
        <v>4</v>
      </c>
      <c r="B31" s="119" t="s">
        <v>331</v>
      </c>
      <c r="C31" s="49" t="s">
        <v>323</v>
      </c>
      <c r="D31" s="42"/>
      <c r="E31" s="93"/>
      <c r="F31" s="67">
        <v>4</v>
      </c>
      <c r="G31" s="119" t="s">
        <v>331</v>
      </c>
      <c r="H31" s="49" t="s">
        <v>323</v>
      </c>
      <c r="I31" s="42"/>
      <c r="J31" s="93"/>
      <c r="K31" s="118"/>
    </row>
    <row r="32" spans="1:11" ht="47.25" x14ac:dyDescent="0.25">
      <c r="A32" s="122" t="s">
        <v>41</v>
      </c>
      <c r="B32" s="92" t="s">
        <v>301</v>
      </c>
      <c r="C32" s="49" t="s">
        <v>323</v>
      </c>
      <c r="D32" s="123"/>
      <c r="E32" s="93"/>
      <c r="F32" s="122"/>
      <c r="G32" s="92"/>
      <c r="H32" s="49"/>
      <c r="I32" s="123"/>
      <c r="J32" s="93"/>
      <c r="K32" s="50" t="s">
        <v>432</v>
      </c>
    </row>
    <row r="33" spans="1:11" ht="47.25" x14ac:dyDescent="0.25">
      <c r="A33" s="122" t="s">
        <v>43</v>
      </c>
      <c r="B33" s="92" t="s">
        <v>332</v>
      </c>
      <c r="C33" s="49" t="s">
        <v>323</v>
      </c>
      <c r="D33" s="51" t="s">
        <v>8</v>
      </c>
      <c r="E33" s="93">
        <v>1</v>
      </c>
      <c r="F33" s="122"/>
      <c r="G33" s="92"/>
      <c r="H33" s="49"/>
      <c r="I33" s="51"/>
      <c r="J33" s="93"/>
      <c r="K33" s="50" t="s">
        <v>432</v>
      </c>
    </row>
    <row r="34" spans="1:11" ht="47.25" x14ac:dyDescent="0.25">
      <c r="A34" s="51" t="s">
        <v>45</v>
      </c>
      <c r="B34" s="184" t="s">
        <v>333</v>
      </c>
      <c r="C34" s="49" t="s">
        <v>323</v>
      </c>
      <c r="D34" s="51" t="s">
        <v>9</v>
      </c>
      <c r="E34" s="93">
        <v>2</v>
      </c>
      <c r="F34" s="118"/>
      <c r="G34" s="118"/>
      <c r="H34" s="118"/>
      <c r="I34" s="118"/>
      <c r="J34" s="118"/>
      <c r="K34" s="186" t="s">
        <v>432</v>
      </c>
    </row>
    <row r="35" spans="1:11" ht="47.25" x14ac:dyDescent="0.25">
      <c r="A35" s="51" t="s">
        <v>49</v>
      </c>
      <c r="B35" s="184" t="s">
        <v>334</v>
      </c>
      <c r="C35" s="49" t="s">
        <v>323</v>
      </c>
      <c r="D35" s="51" t="s">
        <v>9</v>
      </c>
      <c r="E35" s="93">
        <v>1</v>
      </c>
      <c r="F35" s="51"/>
      <c r="G35" s="184"/>
      <c r="H35" s="49"/>
      <c r="I35" s="118"/>
      <c r="J35" s="93"/>
      <c r="K35" s="186" t="s">
        <v>432</v>
      </c>
    </row>
    <row r="36" spans="1:11" ht="78.75" x14ac:dyDescent="0.25">
      <c r="A36" s="51" t="s">
        <v>51</v>
      </c>
      <c r="B36" s="184" t="s">
        <v>335</v>
      </c>
      <c r="C36" s="49" t="s">
        <v>323</v>
      </c>
      <c r="D36" s="51" t="s">
        <v>14</v>
      </c>
      <c r="E36" s="93">
        <v>2</v>
      </c>
      <c r="F36" s="51">
        <v>4.0999999999999996</v>
      </c>
      <c r="G36" s="195" t="s">
        <v>582</v>
      </c>
      <c r="H36" s="49" t="s">
        <v>323</v>
      </c>
      <c r="I36" s="51" t="s">
        <v>9</v>
      </c>
      <c r="J36" s="93">
        <v>2</v>
      </c>
      <c r="K36" s="186" t="s">
        <v>526</v>
      </c>
    </row>
    <row r="37" spans="1:11" ht="78.75" x14ac:dyDescent="0.25">
      <c r="A37" s="51"/>
      <c r="B37" s="184"/>
      <c r="C37" s="49"/>
      <c r="D37" s="51"/>
      <c r="E37" s="93"/>
      <c r="F37" s="51">
        <v>4.2</v>
      </c>
      <c r="G37" s="196" t="s">
        <v>583</v>
      </c>
      <c r="H37" s="49" t="s">
        <v>323</v>
      </c>
      <c r="I37" s="51" t="s">
        <v>14</v>
      </c>
      <c r="J37" s="93">
        <v>2</v>
      </c>
      <c r="K37" s="186" t="s">
        <v>526</v>
      </c>
    </row>
    <row r="38" spans="1:11" ht="45" x14ac:dyDescent="0.25">
      <c r="A38" s="67">
        <v>5</v>
      </c>
      <c r="B38" s="203" t="s">
        <v>336</v>
      </c>
      <c r="C38" s="198" t="s">
        <v>323</v>
      </c>
      <c r="D38" s="199"/>
      <c r="E38" s="204"/>
      <c r="F38" s="201">
        <v>5</v>
      </c>
      <c r="G38" s="203" t="s">
        <v>336</v>
      </c>
      <c r="H38" s="198" t="s">
        <v>323</v>
      </c>
      <c r="I38" s="199"/>
      <c r="J38" s="204"/>
      <c r="K38" s="205"/>
    </row>
    <row r="39" spans="1:11" ht="78.75" x14ac:dyDescent="0.25">
      <c r="A39" s="122" t="s">
        <v>62</v>
      </c>
      <c r="B39" s="92" t="s">
        <v>337</v>
      </c>
      <c r="C39" s="49" t="s">
        <v>323</v>
      </c>
      <c r="D39" s="51" t="s">
        <v>29</v>
      </c>
      <c r="E39" s="93">
        <v>5</v>
      </c>
      <c r="F39" s="122" t="s">
        <v>62</v>
      </c>
      <c r="G39" s="92" t="s">
        <v>371</v>
      </c>
      <c r="H39" s="49" t="s">
        <v>323</v>
      </c>
      <c r="I39" s="51" t="s">
        <v>29</v>
      </c>
      <c r="J39" s="93">
        <v>5</v>
      </c>
      <c r="K39" s="50" t="s">
        <v>504</v>
      </c>
    </row>
    <row r="40" spans="1:11" ht="78.75" x14ac:dyDescent="0.25">
      <c r="A40" s="122" t="s">
        <v>64</v>
      </c>
      <c r="B40" s="92" t="s">
        <v>338</v>
      </c>
      <c r="C40" s="49" t="s">
        <v>323</v>
      </c>
      <c r="D40" s="51" t="s">
        <v>29</v>
      </c>
      <c r="E40" s="93">
        <v>2</v>
      </c>
      <c r="F40" s="122" t="s">
        <v>64</v>
      </c>
      <c r="G40" s="92" t="s">
        <v>372</v>
      </c>
      <c r="H40" s="49" t="s">
        <v>323</v>
      </c>
      <c r="I40" s="51" t="s">
        <v>29</v>
      </c>
      <c r="J40" s="93">
        <v>2</v>
      </c>
      <c r="K40" s="50" t="s">
        <v>519</v>
      </c>
    </row>
    <row r="41" spans="1:11" ht="15.75" x14ac:dyDescent="0.25">
      <c r="A41" s="67" t="s">
        <v>219</v>
      </c>
      <c r="B41" s="263" t="s">
        <v>339</v>
      </c>
      <c r="C41" s="263"/>
      <c r="D41" s="263"/>
      <c r="E41" s="263"/>
      <c r="F41" s="67" t="s">
        <v>219</v>
      </c>
      <c r="G41" s="263" t="s">
        <v>585</v>
      </c>
      <c r="H41" s="263"/>
      <c r="I41" s="263"/>
      <c r="J41" s="263"/>
      <c r="K41" s="118"/>
    </row>
    <row r="42" spans="1:11" ht="15.75" x14ac:dyDescent="0.25">
      <c r="A42" s="42">
        <v>1</v>
      </c>
      <c r="B42" s="54" t="s">
        <v>340</v>
      </c>
      <c r="C42" s="41"/>
      <c r="D42" s="125"/>
      <c r="E42" s="126"/>
      <c r="F42" s="42">
        <v>1</v>
      </c>
      <c r="G42" s="54" t="s">
        <v>340</v>
      </c>
      <c r="H42" s="41"/>
      <c r="I42" s="125"/>
      <c r="J42" s="126"/>
      <c r="K42" s="118"/>
    </row>
    <row r="43" spans="1:11" ht="31.5" x14ac:dyDescent="0.25">
      <c r="A43" s="122" t="s">
        <v>24</v>
      </c>
      <c r="B43" s="92" t="s">
        <v>341</v>
      </c>
      <c r="C43" s="41"/>
      <c r="D43" s="125"/>
      <c r="E43" s="126"/>
      <c r="F43" s="122" t="s">
        <v>24</v>
      </c>
      <c r="G43" s="92" t="s">
        <v>373</v>
      </c>
      <c r="H43" s="41"/>
      <c r="I43" s="125"/>
      <c r="J43" s="126"/>
      <c r="K43" s="118"/>
    </row>
    <row r="44" spans="1:11" ht="63" x14ac:dyDescent="0.25">
      <c r="A44" s="122" t="s">
        <v>342</v>
      </c>
      <c r="B44" s="92" t="s">
        <v>343</v>
      </c>
      <c r="C44" s="49"/>
      <c r="D44" s="123"/>
      <c r="E44" s="120"/>
      <c r="F44" s="122" t="s">
        <v>342</v>
      </c>
      <c r="G44" s="92" t="s">
        <v>374</v>
      </c>
      <c r="H44" s="49"/>
      <c r="I44" s="123"/>
      <c r="J44" s="120"/>
      <c r="K44" s="118"/>
    </row>
    <row r="45" spans="1:11" ht="78.75" x14ac:dyDescent="0.25">
      <c r="A45" s="122"/>
      <c r="B45" s="123" t="s">
        <v>268</v>
      </c>
      <c r="C45" s="49" t="s">
        <v>247</v>
      </c>
      <c r="D45" s="51" t="s">
        <v>8</v>
      </c>
      <c r="E45" s="127">
        <v>0.9</v>
      </c>
      <c r="F45" s="122"/>
      <c r="G45" s="123" t="s">
        <v>268</v>
      </c>
      <c r="H45" s="49" t="s">
        <v>247</v>
      </c>
      <c r="I45" s="51" t="s">
        <v>8</v>
      </c>
      <c r="J45" s="127">
        <v>0.9</v>
      </c>
      <c r="K45" s="50" t="s">
        <v>527</v>
      </c>
    </row>
    <row r="46" spans="1:11" ht="78.75" x14ac:dyDescent="0.25">
      <c r="A46" s="123"/>
      <c r="B46" s="123" t="s">
        <v>269</v>
      </c>
      <c r="C46" s="49" t="s">
        <v>247</v>
      </c>
      <c r="D46" s="51" t="s">
        <v>8</v>
      </c>
      <c r="E46" s="127">
        <v>1</v>
      </c>
      <c r="F46" s="123"/>
      <c r="G46" s="123" t="s">
        <v>269</v>
      </c>
      <c r="H46" s="49" t="s">
        <v>247</v>
      </c>
      <c r="I46" s="51" t="s">
        <v>8</v>
      </c>
      <c r="J46" s="127">
        <v>1</v>
      </c>
      <c r="K46" s="50" t="s">
        <v>527</v>
      </c>
    </row>
    <row r="47" spans="1:11" ht="78.75" x14ac:dyDescent="0.25">
      <c r="A47" s="122"/>
      <c r="B47" s="123" t="s">
        <v>270</v>
      </c>
      <c r="C47" s="49" t="s">
        <v>247</v>
      </c>
      <c r="D47" s="51" t="s">
        <v>8</v>
      </c>
      <c r="E47" s="127">
        <v>1.1000000000000001</v>
      </c>
      <c r="F47" s="122"/>
      <c r="G47" s="123" t="s">
        <v>270</v>
      </c>
      <c r="H47" s="49" t="s">
        <v>247</v>
      </c>
      <c r="I47" s="51" t="s">
        <v>8</v>
      </c>
      <c r="J47" s="127">
        <v>1.1000000000000001</v>
      </c>
      <c r="K47" s="50" t="s">
        <v>527</v>
      </c>
    </row>
    <row r="48" spans="1:11" ht="31.5" x14ac:dyDescent="0.25">
      <c r="A48" s="122" t="s">
        <v>344</v>
      </c>
      <c r="B48" s="92" t="s">
        <v>345</v>
      </c>
      <c r="C48" s="49"/>
      <c r="D48" s="51"/>
      <c r="E48" s="127"/>
      <c r="F48" s="122" t="s">
        <v>344</v>
      </c>
      <c r="G48" s="92" t="s">
        <v>375</v>
      </c>
      <c r="H48" s="49"/>
      <c r="I48" s="51"/>
      <c r="J48" s="127"/>
      <c r="K48" s="118"/>
    </row>
    <row r="49" spans="1:11" ht="78.75" x14ac:dyDescent="0.25">
      <c r="A49" s="122"/>
      <c r="B49" s="123" t="s">
        <v>268</v>
      </c>
      <c r="C49" s="49" t="s">
        <v>247</v>
      </c>
      <c r="D49" s="51" t="s">
        <v>8</v>
      </c>
      <c r="E49" s="127">
        <v>0.9</v>
      </c>
      <c r="F49" s="122"/>
      <c r="G49" s="123" t="s">
        <v>268</v>
      </c>
      <c r="H49" s="49" t="s">
        <v>247</v>
      </c>
      <c r="I49" s="51" t="s">
        <v>8</v>
      </c>
      <c r="J49" s="127">
        <v>0.9</v>
      </c>
      <c r="K49" s="50" t="s">
        <v>528</v>
      </c>
    </row>
    <row r="50" spans="1:11" ht="78.75" x14ac:dyDescent="0.25">
      <c r="A50" s="123"/>
      <c r="B50" s="123" t="s">
        <v>269</v>
      </c>
      <c r="C50" s="49" t="s">
        <v>247</v>
      </c>
      <c r="D50" s="51" t="s">
        <v>8</v>
      </c>
      <c r="E50" s="127">
        <v>1</v>
      </c>
      <c r="F50" s="123"/>
      <c r="G50" s="123" t="s">
        <v>269</v>
      </c>
      <c r="H50" s="49" t="s">
        <v>247</v>
      </c>
      <c r="I50" s="51" t="s">
        <v>8</v>
      </c>
      <c r="J50" s="127">
        <v>1</v>
      </c>
      <c r="K50" s="50" t="s">
        <v>528</v>
      </c>
    </row>
    <row r="51" spans="1:11" ht="78.75" x14ac:dyDescent="0.25">
      <c r="A51" s="123"/>
      <c r="B51" s="123" t="s">
        <v>270</v>
      </c>
      <c r="C51" s="49" t="s">
        <v>247</v>
      </c>
      <c r="D51" s="51" t="s">
        <v>8</v>
      </c>
      <c r="E51" s="127">
        <v>1.1000000000000001</v>
      </c>
      <c r="F51" s="123"/>
      <c r="G51" s="123" t="s">
        <v>270</v>
      </c>
      <c r="H51" s="49" t="s">
        <v>247</v>
      </c>
      <c r="I51" s="51" t="s">
        <v>8</v>
      </c>
      <c r="J51" s="127">
        <v>1.1000000000000001</v>
      </c>
      <c r="K51" s="50" t="s">
        <v>528</v>
      </c>
    </row>
    <row r="52" spans="1:11" ht="47.25" x14ac:dyDescent="0.25">
      <c r="A52" s="51" t="s">
        <v>346</v>
      </c>
      <c r="B52" s="92" t="s">
        <v>347</v>
      </c>
      <c r="C52" s="49" t="s">
        <v>247</v>
      </c>
      <c r="D52" s="51"/>
      <c r="E52" s="120"/>
      <c r="F52" s="51" t="s">
        <v>346</v>
      </c>
      <c r="G52" s="92" t="s">
        <v>376</v>
      </c>
      <c r="H52" s="49" t="s">
        <v>247</v>
      </c>
      <c r="I52" s="51"/>
      <c r="J52" s="120"/>
      <c r="K52" s="118"/>
    </row>
    <row r="53" spans="1:11" ht="78.75" x14ac:dyDescent="0.25">
      <c r="A53" s="123"/>
      <c r="B53" s="123" t="s">
        <v>268</v>
      </c>
      <c r="C53" s="49" t="s">
        <v>247</v>
      </c>
      <c r="D53" s="51" t="s">
        <v>8</v>
      </c>
      <c r="E53" s="127">
        <v>0.9</v>
      </c>
      <c r="F53" s="123"/>
      <c r="G53" s="123" t="s">
        <v>268</v>
      </c>
      <c r="H53" s="49" t="s">
        <v>247</v>
      </c>
      <c r="I53" s="51" t="s">
        <v>8</v>
      </c>
      <c r="J53" s="127">
        <v>0.9</v>
      </c>
      <c r="K53" s="50" t="s">
        <v>529</v>
      </c>
    </row>
    <row r="54" spans="1:11" ht="78.75" x14ac:dyDescent="0.25">
      <c r="A54" s="123"/>
      <c r="B54" s="123" t="s">
        <v>269</v>
      </c>
      <c r="C54" s="49" t="s">
        <v>247</v>
      </c>
      <c r="D54" s="51" t="s">
        <v>8</v>
      </c>
      <c r="E54" s="127">
        <v>1</v>
      </c>
      <c r="F54" s="123"/>
      <c r="G54" s="123" t="s">
        <v>269</v>
      </c>
      <c r="H54" s="49" t="s">
        <v>247</v>
      </c>
      <c r="I54" s="51" t="s">
        <v>8</v>
      </c>
      <c r="J54" s="127">
        <v>1</v>
      </c>
      <c r="K54" s="50" t="s">
        <v>529</v>
      </c>
    </row>
    <row r="55" spans="1:11" ht="78.75" x14ac:dyDescent="0.25">
      <c r="A55" s="123"/>
      <c r="B55" s="123" t="s">
        <v>270</v>
      </c>
      <c r="C55" s="49" t="s">
        <v>247</v>
      </c>
      <c r="D55" s="51" t="s">
        <v>8</v>
      </c>
      <c r="E55" s="127">
        <v>1.1000000000000001</v>
      </c>
      <c r="F55" s="123"/>
      <c r="G55" s="123" t="s">
        <v>270</v>
      </c>
      <c r="H55" s="49" t="s">
        <v>247</v>
      </c>
      <c r="I55" s="51" t="s">
        <v>8</v>
      </c>
      <c r="J55" s="127">
        <v>1.1000000000000001</v>
      </c>
      <c r="K55" s="50" t="s">
        <v>529</v>
      </c>
    </row>
    <row r="56" spans="1:11" ht="15.75" x14ac:dyDescent="0.25">
      <c r="A56" s="122" t="s">
        <v>27</v>
      </c>
      <c r="B56" s="92" t="s">
        <v>348</v>
      </c>
      <c r="C56" s="49"/>
      <c r="D56" s="51"/>
      <c r="E56" s="120"/>
      <c r="F56" s="122" t="s">
        <v>27</v>
      </c>
      <c r="G56" s="92" t="s">
        <v>377</v>
      </c>
      <c r="H56" s="49"/>
      <c r="I56" s="51"/>
      <c r="J56" s="120"/>
      <c r="K56" s="50"/>
    </row>
    <row r="57" spans="1:11" ht="94.5" x14ac:dyDescent="0.25">
      <c r="A57" s="122" t="s">
        <v>349</v>
      </c>
      <c r="B57" s="92" t="s">
        <v>350</v>
      </c>
      <c r="C57" s="49" t="s">
        <v>247</v>
      </c>
      <c r="D57" s="51" t="s">
        <v>8</v>
      </c>
      <c r="E57" s="127">
        <v>2.5</v>
      </c>
      <c r="F57" s="122" t="s">
        <v>349</v>
      </c>
      <c r="G57" s="92" t="s">
        <v>378</v>
      </c>
      <c r="H57" s="49" t="s">
        <v>247</v>
      </c>
      <c r="I57" s="51" t="s">
        <v>8</v>
      </c>
      <c r="J57" s="93">
        <v>4.25</v>
      </c>
      <c r="K57" s="186" t="s">
        <v>438</v>
      </c>
    </row>
    <row r="58" spans="1:11" ht="94.5" x14ac:dyDescent="0.25">
      <c r="A58" s="122"/>
      <c r="B58" s="92"/>
      <c r="C58" s="49"/>
      <c r="D58" s="51"/>
      <c r="E58" s="127"/>
      <c r="F58" s="122" t="s">
        <v>351</v>
      </c>
      <c r="G58" s="92" t="s">
        <v>379</v>
      </c>
      <c r="H58" s="49" t="s">
        <v>247</v>
      </c>
      <c r="I58" s="51" t="s">
        <v>8</v>
      </c>
      <c r="J58" s="127">
        <v>2</v>
      </c>
      <c r="K58" s="50" t="s">
        <v>438</v>
      </c>
    </row>
    <row r="59" spans="1:11" ht="94.5" x14ac:dyDescent="0.25">
      <c r="A59" s="122" t="s">
        <v>351</v>
      </c>
      <c r="B59" s="92" t="s">
        <v>352</v>
      </c>
      <c r="C59" s="49" t="s">
        <v>247</v>
      </c>
      <c r="D59" s="51" t="s">
        <v>8</v>
      </c>
      <c r="E59" s="127">
        <v>4.7</v>
      </c>
      <c r="F59" s="122" t="s">
        <v>380</v>
      </c>
      <c r="G59" s="92" t="s">
        <v>381</v>
      </c>
      <c r="H59" s="49" t="s">
        <v>247</v>
      </c>
      <c r="I59" s="51" t="s">
        <v>8</v>
      </c>
      <c r="J59" s="93">
        <v>7.99</v>
      </c>
      <c r="K59" s="186" t="s">
        <v>438</v>
      </c>
    </row>
    <row r="60" spans="1:11" ht="15.75" x14ac:dyDescent="0.25">
      <c r="A60" s="67">
        <v>2</v>
      </c>
      <c r="B60" s="54" t="s">
        <v>353</v>
      </c>
      <c r="C60" s="49" t="s">
        <v>247</v>
      </c>
      <c r="D60" s="50"/>
      <c r="E60" s="128"/>
      <c r="F60" s="67">
        <v>2</v>
      </c>
      <c r="G60" s="54" t="s">
        <v>353</v>
      </c>
      <c r="H60" s="49" t="s">
        <v>247</v>
      </c>
      <c r="I60" s="50"/>
      <c r="J60" s="128"/>
      <c r="K60" s="118"/>
    </row>
    <row r="61" spans="1:11" ht="94.5" x14ac:dyDescent="0.25">
      <c r="A61" s="122" t="s">
        <v>97</v>
      </c>
      <c r="B61" s="92" t="s">
        <v>354</v>
      </c>
      <c r="C61" s="49" t="s">
        <v>247</v>
      </c>
      <c r="D61" s="51" t="s">
        <v>8</v>
      </c>
      <c r="E61" s="127">
        <v>2.5</v>
      </c>
      <c r="F61" s="122" t="s">
        <v>97</v>
      </c>
      <c r="G61" s="92" t="s">
        <v>354</v>
      </c>
      <c r="H61" s="49" t="s">
        <v>247</v>
      </c>
      <c r="I61" s="51" t="s">
        <v>8</v>
      </c>
      <c r="J61" s="127">
        <v>8.5</v>
      </c>
      <c r="K61" s="186" t="s">
        <v>438</v>
      </c>
    </row>
    <row r="62" spans="1:11" ht="94.5" x14ac:dyDescent="0.25">
      <c r="A62" s="51" t="s">
        <v>99</v>
      </c>
      <c r="B62" s="92" t="s">
        <v>355</v>
      </c>
      <c r="C62" s="49" t="s">
        <v>247</v>
      </c>
      <c r="D62" s="51" t="s">
        <v>8</v>
      </c>
      <c r="E62" s="93">
        <v>2.125</v>
      </c>
      <c r="F62" s="51" t="s">
        <v>99</v>
      </c>
      <c r="G62" s="92" t="s">
        <v>355</v>
      </c>
      <c r="H62" s="49" t="s">
        <v>247</v>
      </c>
      <c r="I62" s="51" t="s">
        <v>8</v>
      </c>
      <c r="J62" s="93">
        <v>7.23</v>
      </c>
      <c r="K62" s="186" t="s">
        <v>438</v>
      </c>
    </row>
    <row r="63" spans="1:11" ht="94.5" x14ac:dyDescent="0.25">
      <c r="A63" s="122" t="s">
        <v>117</v>
      </c>
      <c r="B63" s="92" t="s">
        <v>356</v>
      </c>
      <c r="C63" s="49" t="s">
        <v>247</v>
      </c>
      <c r="D63" s="51" t="s">
        <v>8</v>
      </c>
      <c r="E63" s="93">
        <v>0.625</v>
      </c>
      <c r="F63" s="122" t="s">
        <v>117</v>
      </c>
      <c r="G63" s="92" t="s">
        <v>356</v>
      </c>
      <c r="H63" s="49" t="s">
        <v>247</v>
      </c>
      <c r="I63" s="51" t="s">
        <v>8</v>
      </c>
      <c r="J63" s="93">
        <v>2.13</v>
      </c>
      <c r="K63" s="186" t="s">
        <v>438</v>
      </c>
    </row>
    <row r="64" spans="1:11" ht="15.75" x14ac:dyDescent="0.25">
      <c r="A64" s="67" t="s">
        <v>6</v>
      </c>
      <c r="B64" s="125" t="s">
        <v>357</v>
      </c>
      <c r="C64" s="129"/>
      <c r="D64" s="54"/>
      <c r="E64" s="125"/>
      <c r="F64" s="67" t="s">
        <v>6</v>
      </c>
      <c r="G64" s="125" t="s">
        <v>357</v>
      </c>
      <c r="H64" s="129"/>
      <c r="I64" s="54"/>
      <c r="J64" s="125"/>
      <c r="K64" s="118"/>
    </row>
    <row r="65" spans="1:11" ht="33" customHeight="1" x14ac:dyDescent="0.25">
      <c r="A65" s="74" t="s">
        <v>177</v>
      </c>
      <c r="B65" s="262" t="s">
        <v>358</v>
      </c>
      <c r="C65" s="262"/>
      <c r="D65" s="262"/>
      <c r="E65" s="262"/>
      <c r="F65" s="74" t="s">
        <v>177</v>
      </c>
      <c r="G65" s="262" t="s">
        <v>586</v>
      </c>
      <c r="H65" s="262"/>
      <c r="I65" s="262"/>
      <c r="J65" s="262"/>
      <c r="K65" s="118"/>
    </row>
    <row r="66" spans="1:11" ht="15.75" x14ac:dyDescent="0.25">
      <c r="A66" s="42">
        <v>1</v>
      </c>
      <c r="B66" s="119" t="s">
        <v>23</v>
      </c>
      <c r="C66" s="49"/>
      <c r="D66" s="51"/>
      <c r="E66" s="120"/>
      <c r="F66" s="42">
        <v>1</v>
      </c>
      <c r="G66" s="119" t="s">
        <v>23</v>
      </c>
      <c r="H66" s="49"/>
      <c r="I66" s="51"/>
      <c r="J66" s="120"/>
      <c r="K66" s="118"/>
    </row>
    <row r="67" spans="1:11" ht="78.75" x14ac:dyDescent="0.25">
      <c r="A67" s="51" t="s">
        <v>24</v>
      </c>
      <c r="B67" s="62" t="s">
        <v>314</v>
      </c>
      <c r="C67" s="49" t="s">
        <v>273</v>
      </c>
      <c r="D67" s="51" t="s">
        <v>181</v>
      </c>
      <c r="E67" s="127">
        <v>5</v>
      </c>
      <c r="F67" s="51" t="s">
        <v>24</v>
      </c>
      <c r="G67" s="92" t="s">
        <v>362</v>
      </c>
      <c r="H67" s="49" t="s">
        <v>273</v>
      </c>
      <c r="I67" s="51" t="s">
        <v>181</v>
      </c>
      <c r="J67" s="127">
        <v>5</v>
      </c>
      <c r="K67" s="50" t="s">
        <v>494</v>
      </c>
    </row>
    <row r="68" spans="1:11" ht="78.75" x14ac:dyDescent="0.25">
      <c r="A68" s="51" t="s">
        <v>27</v>
      </c>
      <c r="B68" s="92" t="s">
        <v>315</v>
      </c>
      <c r="C68" s="49" t="s">
        <v>273</v>
      </c>
      <c r="D68" s="51" t="s">
        <v>183</v>
      </c>
      <c r="E68" s="127">
        <v>5</v>
      </c>
      <c r="F68" s="51" t="s">
        <v>27</v>
      </c>
      <c r="G68" s="92" t="s">
        <v>280</v>
      </c>
      <c r="H68" s="49" t="s">
        <v>273</v>
      </c>
      <c r="I68" s="51" t="s">
        <v>183</v>
      </c>
      <c r="J68" s="127">
        <v>2</v>
      </c>
      <c r="K68" s="50" t="s">
        <v>512</v>
      </c>
    </row>
    <row r="69" spans="1:11" ht="78.75" x14ac:dyDescent="0.25">
      <c r="A69" s="51"/>
      <c r="B69" s="92"/>
      <c r="C69" s="49"/>
      <c r="D69" s="51"/>
      <c r="E69" s="127"/>
      <c r="F69" s="51">
        <v>1.3</v>
      </c>
      <c r="G69" s="92" t="s">
        <v>363</v>
      </c>
      <c r="H69" s="49"/>
      <c r="I69" s="51" t="s">
        <v>183</v>
      </c>
      <c r="J69" s="127">
        <v>3</v>
      </c>
      <c r="K69" s="50" t="s">
        <v>496</v>
      </c>
    </row>
    <row r="70" spans="1:11" ht="15.75" x14ac:dyDescent="0.25">
      <c r="A70" s="67">
        <v>2</v>
      </c>
      <c r="B70" s="119" t="s">
        <v>316</v>
      </c>
      <c r="C70" s="49" t="s">
        <v>273</v>
      </c>
      <c r="D70" s="51"/>
      <c r="E70" s="121"/>
      <c r="F70" s="67">
        <v>2</v>
      </c>
      <c r="G70" s="119" t="s">
        <v>316</v>
      </c>
      <c r="H70" s="49" t="s">
        <v>273</v>
      </c>
      <c r="I70" s="51"/>
      <c r="J70" s="121"/>
      <c r="K70" s="118"/>
    </row>
    <row r="71" spans="1:11" ht="78.75" x14ac:dyDescent="0.25">
      <c r="A71" s="122" t="s">
        <v>97</v>
      </c>
      <c r="B71" s="92" t="s">
        <v>317</v>
      </c>
      <c r="C71" s="49" t="s">
        <v>273</v>
      </c>
      <c r="D71" s="51" t="s">
        <v>14</v>
      </c>
      <c r="E71" s="127">
        <v>4</v>
      </c>
      <c r="F71" s="122" t="s">
        <v>97</v>
      </c>
      <c r="G71" s="92" t="s">
        <v>364</v>
      </c>
      <c r="H71" s="49" t="s">
        <v>273</v>
      </c>
      <c r="I71" s="51" t="s">
        <v>14</v>
      </c>
      <c r="J71" s="127">
        <v>4</v>
      </c>
      <c r="K71" s="50" t="s">
        <v>530</v>
      </c>
    </row>
    <row r="72" spans="1:11" ht="78.75" x14ac:dyDescent="0.25">
      <c r="A72" s="122">
        <v>2.2000000000000002</v>
      </c>
      <c r="B72" s="92" t="s">
        <v>318</v>
      </c>
      <c r="C72" s="49" t="s">
        <v>273</v>
      </c>
      <c r="D72" s="51" t="s">
        <v>14</v>
      </c>
      <c r="E72" s="127">
        <v>1.5</v>
      </c>
      <c r="F72" s="122">
        <v>2.2000000000000002</v>
      </c>
      <c r="G72" s="92" t="s">
        <v>318</v>
      </c>
      <c r="H72" s="49" t="s">
        <v>273</v>
      </c>
      <c r="I72" s="51" t="s">
        <v>14</v>
      </c>
      <c r="J72" s="127">
        <v>1.5</v>
      </c>
      <c r="K72" s="50" t="s">
        <v>530</v>
      </c>
    </row>
    <row r="73" spans="1:11" ht="47.25" x14ac:dyDescent="0.25">
      <c r="A73" s="67">
        <v>3</v>
      </c>
      <c r="B73" s="119" t="s">
        <v>319</v>
      </c>
      <c r="C73" s="49" t="s">
        <v>273</v>
      </c>
      <c r="D73" s="51"/>
      <c r="E73" s="121"/>
      <c r="F73" s="67"/>
      <c r="G73" s="119"/>
      <c r="H73" s="49"/>
      <c r="I73" s="51"/>
      <c r="J73" s="121"/>
      <c r="K73" s="50" t="s">
        <v>430</v>
      </c>
    </row>
    <row r="74" spans="1:11" ht="31.5" x14ac:dyDescent="0.25">
      <c r="A74" s="122" t="s">
        <v>33</v>
      </c>
      <c r="B74" s="92" t="s">
        <v>228</v>
      </c>
      <c r="C74" s="49" t="s">
        <v>273</v>
      </c>
      <c r="D74" s="51" t="s">
        <v>11</v>
      </c>
      <c r="E74" s="127">
        <v>3</v>
      </c>
      <c r="F74" s="122"/>
      <c r="G74" s="92"/>
      <c r="H74" s="49"/>
      <c r="I74" s="51"/>
      <c r="J74" s="127"/>
      <c r="K74" s="50"/>
    </row>
    <row r="75" spans="1:11" ht="78.75" x14ac:dyDescent="0.25">
      <c r="A75" s="122" t="s">
        <v>35</v>
      </c>
      <c r="B75" s="92" t="s">
        <v>320</v>
      </c>
      <c r="C75" s="49" t="s">
        <v>273</v>
      </c>
      <c r="D75" s="51" t="s">
        <v>8</v>
      </c>
      <c r="E75" s="127">
        <v>6</v>
      </c>
      <c r="F75" s="122">
        <v>3</v>
      </c>
      <c r="G75" s="190" t="s">
        <v>217</v>
      </c>
      <c r="H75" s="49" t="s">
        <v>273</v>
      </c>
      <c r="I75" s="192" t="s">
        <v>8</v>
      </c>
      <c r="J75" s="127">
        <v>6</v>
      </c>
      <c r="K75" s="186" t="s">
        <v>566</v>
      </c>
    </row>
    <row r="76" spans="1:11" ht="15.75" x14ac:dyDescent="0.25">
      <c r="A76" s="122" t="s">
        <v>37</v>
      </c>
      <c r="B76" s="92" t="s">
        <v>321</v>
      </c>
      <c r="C76" s="49" t="s">
        <v>273</v>
      </c>
      <c r="D76" s="51" t="s">
        <v>11</v>
      </c>
      <c r="E76" s="127">
        <v>3</v>
      </c>
      <c r="F76" s="122"/>
      <c r="G76" s="92"/>
      <c r="H76" s="49"/>
      <c r="I76" s="51"/>
      <c r="J76" s="127"/>
      <c r="K76" s="50"/>
    </row>
    <row r="77" spans="1:11" ht="59.25" customHeight="1" x14ac:dyDescent="0.25">
      <c r="A77" s="67" t="s">
        <v>199</v>
      </c>
      <c r="B77" s="262" t="s">
        <v>359</v>
      </c>
      <c r="C77" s="262"/>
      <c r="D77" s="262"/>
      <c r="E77" s="262"/>
      <c r="F77" s="67" t="s">
        <v>199</v>
      </c>
      <c r="G77" s="262" t="s">
        <v>587</v>
      </c>
      <c r="H77" s="262"/>
      <c r="I77" s="262"/>
      <c r="J77" s="262"/>
      <c r="K77" s="118"/>
    </row>
    <row r="78" spans="1:11" ht="47.25" x14ac:dyDescent="0.25">
      <c r="A78" s="42">
        <v>1</v>
      </c>
      <c r="B78" s="54" t="s">
        <v>30</v>
      </c>
      <c r="C78" s="49" t="s">
        <v>323</v>
      </c>
      <c r="D78" s="51" t="s">
        <v>263</v>
      </c>
      <c r="E78" s="127">
        <v>8</v>
      </c>
      <c r="F78" s="42">
        <v>1</v>
      </c>
      <c r="G78" s="54" t="s">
        <v>30</v>
      </c>
      <c r="H78" s="49"/>
      <c r="I78" s="51"/>
      <c r="J78" s="127"/>
      <c r="K78" s="118"/>
    </row>
    <row r="79" spans="1:11" ht="126" x14ac:dyDescent="0.25">
      <c r="A79" s="42"/>
      <c r="B79" s="54"/>
      <c r="C79" s="49"/>
      <c r="D79" s="51"/>
      <c r="E79" s="127"/>
      <c r="F79" s="51">
        <v>1.1000000000000001</v>
      </c>
      <c r="G79" s="92" t="s">
        <v>365</v>
      </c>
      <c r="H79" s="49" t="s">
        <v>323</v>
      </c>
      <c r="I79" s="51" t="s">
        <v>263</v>
      </c>
      <c r="J79" s="127">
        <v>8</v>
      </c>
      <c r="K79" s="50" t="s">
        <v>531</v>
      </c>
    </row>
    <row r="80" spans="1:11" ht="94.5" x14ac:dyDescent="0.25">
      <c r="A80" s="42"/>
      <c r="B80" s="54"/>
      <c r="C80" s="49"/>
      <c r="D80" s="51"/>
      <c r="E80" s="127"/>
      <c r="F80" s="51">
        <v>1.2</v>
      </c>
      <c r="G80" s="92" t="s">
        <v>282</v>
      </c>
      <c r="H80" s="49" t="s">
        <v>323</v>
      </c>
      <c r="I80" s="51" t="s">
        <v>263</v>
      </c>
      <c r="J80" s="93">
        <v>0.25</v>
      </c>
      <c r="K80" s="50" t="s">
        <v>580</v>
      </c>
    </row>
    <row r="81" spans="1:11" ht="15.75" x14ac:dyDescent="0.25">
      <c r="A81" s="42">
        <v>2</v>
      </c>
      <c r="B81" s="119" t="s">
        <v>186</v>
      </c>
      <c r="C81" s="49"/>
      <c r="D81" s="51"/>
      <c r="E81" s="121"/>
      <c r="F81" s="42">
        <v>2</v>
      </c>
      <c r="G81" s="119" t="s">
        <v>186</v>
      </c>
      <c r="H81" s="49"/>
      <c r="I81" s="51"/>
      <c r="J81" s="121"/>
      <c r="K81" s="118"/>
    </row>
    <row r="82" spans="1:11" ht="78.75" x14ac:dyDescent="0.25">
      <c r="A82" s="51" t="s">
        <v>97</v>
      </c>
      <c r="B82" s="92" t="s">
        <v>324</v>
      </c>
      <c r="C82" s="49" t="s">
        <v>323</v>
      </c>
      <c r="D82" s="51" t="s">
        <v>8</v>
      </c>
      <c r="E82" s="93"/>
      <c r="F82" s="51" t="s">
        <v>97</v>
      </c>
      <c r="G82" s="92" t="s">
        <v>366</v>
      </c>
      <c r="H82" s="49" t="s">
        <v>323</v>
      </c>
      <c r="I82" s="51" t="s">
        <v>8</v>
      </c>
      <c r="J82" s="93"/>
      <c r="K82" s="50" t="s">
        <v>501</v>
      </c>
    </row>
    <row r="83" spans="1:11" ht="78.75" x14ac:dyDescent="0.25">
      <c r="A83" s="51" t="s">
        <v>141</v>
      </c>
      <c r="B83" s="92" t="s">
        <v>325</v>
      </c>
      <c r="C83" s="49" t="s">
        <v>323</v>
      </c>
      <c r="D83" s="51" t="s">
        <v>8</v>
      </c>
      <c r="E83" s="127">
        <v>20</v>
      </c>
      <c r="F83" s="51" t="s">
        <v>141</v>
      </c>
      <c r="G83" s="92" t="s">
        <v>325</v>
      </c>
      <c r="H83" s="49" t="s">
        <v>323</v>
      </c>
      <c r="I83" s="51" t="s">
        <v>8</v>
      </c>
      <c r="J83" s="127">
        <v>20</v>
      </c>
      <c r="K83" s="50" t="s">
        <v>523</v>
      </c>
    </row>
    <row r="84" spans="1:11" ht="78.75" x14ac:dyDescent="0.25">
      <c r="A84" s="51" t="s">
        <v>142</v>
      </c>
      <c r="B84" s="92" t="s">
        <v>326</v>
      </c>
      <c r="C84" s="49" t="s">
        <v>323</v>
      </c>
      <c r="D84" s="51" t="s">
        <v>8</v>
      </c>
      <c r="E84" s="127">
        <v>16</v>
      </c>
      <c r="F84" s="51" t="s">
        <v>142</v>
      </c>
      <c r="G84" s="92" t="s">
        <v>326</v>
      </c>
      <c r="H84" s="49" t="s">
        <v>323</v>
      </c>
      <c r="I84" s="51" t="s">
        <v>8</v>
      </c>
      <c r="J84" s="127">
        <v>16</v>
      </c>
      <c r="K84" s="50" t="s">
        <v>524</v>
      </c>
    </row>
    <row r="85" spans="1:11" ht="47.25" x14ac:dyDescent="0.25">
      <c r="A85" s="51" t="s">
        <v>99</v>
      </c>
      <c r="B85" s="92" t="s">
        <v>327</v>
      </c>
      <c r="C85" s="49" t="s">
        <v>323</v>
      </c>
      <c r="D85" s="51" t="s">
        <v>328</v>
      </c>
      <c r="E85" s="127">
        <v>9</v>
      </c>
      <c r="F85" s="51" t="s">
        <v>99</v>
      </c>
      <c r="G85" s="92"/>
      <c r="H85" s="49"/>
      <c r="I85" s="51"/>
      <c r="J85" s="127"/>
      <c r="K85" s="76" t="s">
        <v>408</v>
      </c>
    </row>
    <row r="86" spans="1:11" ht="78.75" x14ac:dyDescent="0.25">
      <c r="A86" s="51" t="s">
        <v>117</v>
      </c>
      <c r="B86" s="92" t="s">
        <v>329</v>
      </c>
      <c r="C86" s="49" t="s">
        <v>323</v>
      </c>
      <c r="D86" s="51" t="s">
        <v>9</v>
      </c>
      <c r="E86" s="127">
        <v>7.5</v>
      </c>
      <c r="F86" s="51" t="s">
        <v>99</v>
      </c>
      <c r="G86" s="92" t="s">
        <v>367</v>
      </c>
      <c r="H86" s="49" t="s">
        <v>323</v>
      </c>
      <c r="I86" s="51" t="s">
        <v>9</v>
      </c>
      <c r="J86" s="127">
        <v>7.5</v>
      </c>
      <c r="K86" s="50" t="s">
        <v>525</v>
      </c>
    </row>
    <row r="87" spans="1:11" ht="31.5" x14ac:dyDescent="0.25">
      <c r="A87" s="67">
        <v>3</v>
      </c>
      <c r="B87" s="119" t="s">
        <v>264</v>
      </c>
      <c r="C87" s="49"/>
      <c r="D87" s="123"/>
      <c r="E87" s="121"/>
      <c r="F87" s="67">
        <v>3</v>
      </c>
      <c r="G87" s="119" t="s">
        <v>368</v>
      </c>
      <c r="H87" s="49"/>
      <c r="I87" s="123"/>
      <c r="J87" s="121"/>
      <c r="K87" s="118"/>
    </row>
    <row r="88" spans="1:11" ht="78.75" x14ac:dyDescent="0.25">
      <c r="A88" s="122" t="s">
        <v>4</v>
      </c>
      <c r="B88" s="92" t="s">
        <v>330</v>
      </c>
      <c r="C88" s="49" t="s">
        <v>323</v>
      </c>
      <c r="D88" s="51" t="s">
        <v>14</v>
      </c>
      <c r="E88" s="93">
        <v>1.5</v>
      </c>
      <c r="F88" s="122">
        <v>3.1</v>
      </c>
      <c r="G88" s="92" t="s">
        <v>369</v>
      </c>
      <c r="H88" s="49" t="s">
        <v>323</v>
      </c>
      <c r="I88" s="51" t="s">
        <v>14</v>
      </c>
      <c r="J88" s="93">
        <v>1.5</v>
      </c>
      <c r="K88" s="50" t="s">
        <v>492</v>
      </c>
    </row>
    <row r="89" spans="1:11" ht="47.25" x14ac:dyDescent="0.25">
      <c r="A89" s="122"/>
      <c r="B89" s="92"/>
      <c r="C89" s="49"/>
      <c r="D89" s="51"/>
      <c r="E89" s="93"/>
      <c r="F89" s="122">
        <v>3.2</v>
      </c>
      <c r="G89" s="92" t="s">
        <v>370</v>
      </c>
      <c r="H89" s="49" t="s">
        <v>323</v>
      </c>
      <c r="I89" s="51" t="s">
        <v>14</v>
      </c>
      <c r="J89" s="93">
        <v>2</v>
      </c>
      <c r="K89" s="50" t="s">
        <v>588</v>
      </c>
    </row>
    <row r="90" spans="1:11" ht="94.5" x14ac:dyDescent="0.25">
      <c r="A90" s="122"/>
      <c r="B90" s="92"/>
      <c r="C90" s="49"/>
      <c r="D90" s="51"/>
      <c r="E90" s="93"/>
      <c r="F90" s="122">
        <v>3.3</v>
      </c>
      <c r="G90" s="92" t="s">
        <v>287</v>
      </c>
      <c r="H90" s="49" t="s">
        <v>323</v>
      </c>
      <c r="I90" s="51" t="s">
        <v>263</v>
      </c>
      <c r="J90" s="93">
        <v>0.25</v>
      </c>
      <c r="K90" s="50" t="s">
        <v>580</v>
      </c>
    </row>
    <row r="91" spans="1:11" ht="45" x14ac:dyDescent="0.25">
      <c r="A91" s="67">
        <v>4</v>
      </c>
      <c r="B91" s="119" t="s">
        <v>360</v>
      </c>
      <c r="C91" s="49" t="s">
        <v>323</v>
      </c>
      <c r="D91" s="42"/>
      <c r="E91" s="121"/>
      <c r="F91" s="67">
        <v>4</v>
      </c>
      <c r="G91" s="119" t="s">
        <v>360</v>
      </c>
      <c r="H91" s="49"/>
      <c r="I91" s="42"/>
      <c r="J91" s="121"/>
      <c r="K91" s="118"/>
    </row>
    <row r="92" spans="1:11" ht="47.25" x14ac:dyDescent="0.25">
      <c r="A92" s="122" t="s">
        <v>41</v>
      </c>
      <c r="B92" s="92" t="s">
        <v>301</v>
      </c>
      <c r="C92" s="49" t="s">
        <v>323</v>
      </c>
      <c r="D92" s="123"/>
      <c r="E92" s="121"/>
      <c r="F92" s="122"/>
      <c r="G92" s="92"/>
      <c r="H92" s="49"/>
      <c r="I92" s="123"/>
      <c r="J92" s="121"/>
      <c r="K92" s="50" t="s">
        <v>432</v>
      </c>
    </row>
    <row r="93" spans="1:11" ht="47.25" x14ac:dyDescent="0.25">
      <c r="A93" s="122" t="s">
        <v>43</v>
      </c>
      <c r="B93" s="92" t="s">
        <v>332</v>
      </c>
      <c r="C93" s="49" t="s">
        <v>323</v>
      </c>
      <c r="D93" s="51" t="s">
        <v>8</v>
      </c>
      <c r="E93" s="127">
        <v>1</v>
      </c>
      <c r="F93" s="122"/>
      <c r="G93" s="92"/>
      <c r="H93" s="49"/>
      <c r="I93" s="51"/>
      <c r="J93" s="127"/>
      <c r="K93" s="50" t="s">
        <v>432</v>
      </c>
    </row>
    <row r="94" spans="1:11" ht="47.25" x14ac:dyDescent="0.25">
      <c r="A94" s="51" t="s">
        <v>45</v>
      </c>
      <c r="B94" s="92" t="s">
        <v>333</v>
      </c>
      <c r="C94" s="49" t="s">
        <v>323</v>
      </c>
      <c r="D94" s="51" t="s">
        <v>9</v>
      </c>
      <c r="E94" s="127">
        <v>3.4</v>
      </c>
      <c r="F94" s="51"/>
      <c r="G94" s="92"/>
      <c r="H94" s="49"/>
      <c r="I94" s="51"/>
      <c r="J94" s="127"/>
      <c r="K94" s="50" t="s">
        <v>432</v>
      </c>
    </row>
    <row r="95" spans="1:11" ht="47.25" x14ac:dyDescent="0.25">
      <c r="A95" s="51" t="s">
        <v>49</v>
      </c>
      <c r="B95" s="92" t="s">
        <v>334</v>
      </c>
      <c r="C95" s="49" t="s">
        <v>323</v>
      </c>
      <c r="D95" s="51" t="s">
        <v>9</v>
      </c>
      <c r="E95" s="127">
        <v>1.7</v>
      </c>
      <c r="G95" s="92"/>
      <c r="H95" s="49"/>
      <c r="I95" s="51"/>
      <c r="J95" s="127"/>
      <c r="K95" s="186" t="s">
        <v>432</v>
      </c>
    </row>
    <row r="96" spans="1:11" ht="78.75" x14ac:dyDescent="0.25">
      <c r="A96" s="51" t="s">
        <v>51</v>
      </c>
      <c r="B96" s="92" t="s">
        <v>335</v>
      </c>
      <c r="C96" s="49" t="s">
        <v>323</v>
      </c>
      <c r="D96" s="51" t="s">
        <v>14</v>
      </c>
      <c r="E96" s="127">
        <v>7</v>
      </c>
      <c r="F96" s="51">
        <v>4.0999999999999996</v>
      </c>
      <c r="G96" s="195" t="s">
        <v>589</v>
      </c>
      <c r="H96" s="49" t="s">
        <v>323</v>
      </c>
      <c r="I96" s="51" t="s">
        <v>9</v>
      </c>
      <c r="J96" s="127">
        <v>7</v>
      </c>
      <c r="K96" s="50" t="s">
        <v>526</v>
      </c>
    </row>
    <row r="97" spans="1:11" ht="78.75" x14ac:dyDescent="0.25">
      <c r="A97" s="51"/>
      <c r="B97" s="184"/>
      <c r="C97" s="49"/>
      <c r="D97" s="51"/>
      <c r="E97" s="127"/>
      <c r="F97" s="51">
        <v>4.2</v>
      </c>
      <c r="G97" s="195" t="s">
        <v>590</v>
      </c>
      <c r="H97" s="49" t="s">
        <v>323</v>
      </c>
      <c r="I97" s="51" t="s">
        <v>14</v>
      </c>
      <c r="J97" s="127">
        <v>7</v>
      </c>
      <c r="K97" s="186" t="s">
        <v>526</v>
      </c>
    </row>
    <row r="98" spans="1:11" ht="45" x14ac:dyDescent="0.25">
      <c r="A98" s="67">
        <v>5</v>
      </c>
      <c r="B98" s="119" t="s">
        <v>336</v>
      </c>
      <c r="C98" s="49" t="s">
        <v>323</v>
      </c>
      <c r="D98" s="123"/>
      <c r="E98" s="93"/>
      <c r="F98" s="67">
        <v>5</v>
      </c>
      <c r="G98" s="119" t="s">
        <v>336</v>
      </c>
      <c r="H98" s="49" t="s">
        <v>323</v>
      </c>
      <c r="I98" s="123"/>
      <c r="J98" s="93"/>
      <c r="K98" s="118"/>
    </row>
    <row r="99" spans="1:11" ht="78.75" x14ac:dyDescent="0.25">
      <c r="A99" s="122" t="s">
        <v>62</v>
      </c>
      <c r="B99" s="92" t="s">
        <v>337</v>
      </c>
      <c r="C99" s="49" t="s">
        <v>323</v>
      </c>
      <c r="D99" s="51" t="s">
        <v>29</v>
      </c>
      <c r="E99" s="127">
        <v>10</v>
      </c>
      <c r="F99" s="122" t="s">
        <v>62</v>
      </c>
      <c r="G99" s="92" t="s">
        <v>371</v>
      </c>
      <c r="H99" s="49" t="s">
        <v>323</v>
      </c>
      <c r="I99" s="51" t="s">
        <v>29</v>
      </c>
      <c r="J99" s="127">
        <v>10</v>
      </c>
      <c r="K99" s="50" t="s">
        <v>526</v>
      </c>
    </row>
    <row r="100" spans="1:11" ht="78.75" x14ac:dyDescent="0.25">
      <c r="A100" s="122" t="s">
        <v>64</v>
      </c>
      <c r="B100" s="92" t="s">
        <v>338</v>
      </c>
      <c r="C100" s="49" t="s">
        <v>323</v>
      </c>
      <c r="D100" s="51" t="s">
        <v>29</v>
      </c>
      <c r="E100" s="127">
        <v>5</v>
      </c>
      <c r="F100" s="122" t="s">
        <v>64</v>
      </c>
      <c r="G100" s="92" t="s">
        <v>372</v>
      </c>
      <c r="H100" s="49" t="s">
        <v>323</v>
      </c>
      <c r="I100" s="51" t="s">
        <v>29</v>
      </c>
      <c r="J100" s="127">
        <v>5</v>
      </c>
      <c r="K100" s="50" t="s">
        <v>526</v>
      </c>
    </row>
    <row r="101" spans="1:11" ht="15.75" x14ac:dyDescent="0.25">
      <c r="A101" s="67" t="s">
        <v>219</v>
      </c>
      <c r="B101" s="263" t="s">
        <v>361</v>
      </c>
      <c r="C101" s="263"/>
      <c r="D101" s="263"/>
      <c r="E101" s="263"/>
      <c r="F101" s="67" t="s">
        <v>219</v>
      </c>
      <c r="G101" s="263" t="s">
        <v>591</v>
      </c>
      <c r="H101" s="263"/>
      <c r="I101" s="263"/>
      <c r="J101" s="263"/>
      <c r="K101" s="118"/>
    </row>
    <row r="102" spans="1:11" ht="15.75" x14ac:dyDescent="0.25">
      <c r="A102" s="42">
        <v>1</v>
      </c>
      <c r="B102" s="54" t="s">
        <v>340</v>
      </c>
      <c r="C102" s="41"/>
      <c r="D102" s="125"/>
      <c r="E102" s="93"/>
      <c r="F102" s="42">
        <v>1</v>
      </c>
      <c r="G102" s="54" t="s">
        <v>340</v>
      </c>
      <c r="H102" s="41"/>
      <c r="I102" s="125"/>
      <c r="J102" s="93"/>
      <c r="K102" s="118"/>
    </row>
    <row r="103" spans="1:11" ht="15.75" x14ac:dyDescent="0.25">
      <c r="A103" s="122" t="s">
        <v>24</v>
      </c>
      <c r="B103" s="249" t="s">
        <v>341</v>
      </c>
      <c r="C103" s="249"/>
      <c r="D103" s="249"/>
      <c r="E103" s="249"/>
      <c r="F103" s="122" t="s">
        <v>24</v>
      </c>
      <c r="G103" s="249" t="str">
        <f>G43</f>
        <v>Chuẩn hóa các lớp đối tượng không gian quy hoạch, kế hoạch sử dụng đất</v>
      </c>
      <c r="H103" s="249"/>
      <c r="I103" s="249"/>
      <c r="J103" s="249"/>
      <c r="K103" s="118"/>
    </row>
    <row r="104" spans="1:11" ht="15.75" x14ac:dyDescent="0.25">
      <c r="A104" s="122" t="s">
        <v>342</v>
      </c>
      <c r="B104" s="249" t="s">
        <v>343</v>
      </c>
      <c r="C104" s="249"/>
      <c r="D104" s="249"/>
      <c r="E104" s="249"/>
      <c r="F104" s="122" t="s">
        <v>342</v>
      </c>
      <c r="G104" s="249" t="str">
        <f>G44</f>
        <v>Lập bảng đối chiếu giữa lớp đối tượng không gian quy hoạch, kế hoạch sử dụng đất với nội dung tương ứng trong bản đồ quy hoạch, kế hoạch sử dụng đất để tách, lọc các đối tượng cần thiết từ nội dung bản đồ quy hoạch, kế hoạch sử dụng đất</v>
      </c>
      <c r="H104" s="249"/>
      <c r="I104" s="249"/>
      <c r="J104" s="249"/>
      <c r="K104" s="118"/>
    </row>
    <row r="105" spans="1:11" ht="78.75" x14ac:dyDescent="0.25">
      <c r="A105" s="122"/>
      <c r="B105" s="123" t="s">
        <v>270</v>
      </c>
      <c r="C105" s="49" t="s">
        <v>247</v>
      </c>
      <c r="D105" s="51" t="s">
        <v>8</v>
      </c>
      <c r="E105" s="93">
        <v>0.9</v>
      </c>
      <c r="F105" s="122"/>
      <c r="G105" s="123" t="s">
        <v>270</v>
      </c>
      <c r="H105" s="49" t="s">
        <v>247</v>
      </c>
      <c r="I105" s="51" t="s">
        <v>8</v>
      </c>
      <c r="J105" s="93">
        <v>0.9</v>
      </c>
      <c r="K105" s="50" t="s">
        <v>532</v>
      </c>
    </row>
    <row r="106" spans="1:11" ht="78.75" x14ac:dyDescent="0.25">
      <c r="A106" s="123"/>
      <c r="B106" s="123" t="s">
        <v>276</v>
      </c>
      <c r="C106" s="49" t="s">
        <v>247</v>
      </c>
      <c r="D106" s="51" t="s">
        <v>8</v>
      </c>
      <c r="E106" s="124">
        <v>1</v>
      </c>
      <c r="F106" s="123"/>
      <c r="G106" s="123" t="s">
        <v>276</v>
      </c>
      <c r="H106" s="49" t="s">
        <v>247</v>
      </c>
      <c r="I106" s="51" t="s">
        <v>8</v>
      </c>
      <c r="J106" s="124">
        <v>1</v>
      </c>
      <c r="K106" s="50" t="s">
        <v>532</v>
      </c>
    </row>
    <row r="107" spans="1:11" ht="78.75" x14ac:dyDescent="0.25">
      <c r="A107" s="122"/>
      <c r="B107" s="123" t="s">
        <v>269</v>
      </c>
      <c r="C107" s="49" t="s">
        <v>247</v>
      </c>
      <c r="D107" s="51" t="s">
        <v>8</v>
      </c>
      <c r="E107" s="93">
        <v>1.1000000000000001</v>
      </c>
      <c r="F107" s="122"/>
      <c r="G107" s="123" t="s">
        <v>269</v>
      </c>
      <c r="H107" s="49" t="s">
        <v>247</v>
      </c>
      <c r="I107" s="51" t="s">
        <v>8</v>
      </c>
      <c r="J107" s="93">
        <v>1.1000000000000001</v>
      </c>
      <c r="K107" s="50" t="s">
        <v>532</v>
      </c>
    </row>
    <row r="108" spans="1:11" ht="31.5" x14ac:dyDescent="0.25">
      <c r="A108" s="122" t="s">
        <v>344</v>
      </c>
      <c r="B108" s="92" t="s">
        <v>345</v>
      </c>
      <c r="C108" s="49"/>
      <c r="D108" s="51"/>
      <c r="E108" s="93"/>
      <c r="F108" s="122" t="s">
        <v>344</v>
      </c>
      <c r="G108" s="92" t="str">
        <f>G48</f>
        <v>Chuẩn hóa các lớp đối tượng không gian quy hoạch, kế hoạch sử dụng đất theo quy định về cơ sở dữ liệu quốc gia về đất đai</v>
      </c>
      <c r="H108" s="49"/>
      <c r="I108" s="51"/>
      <c r="J108" s="93"/>
      <c r="K108" s="118"/>
    </row>
    <row r="109" spans="1:11" ht="78.75" x14ac:dyDescent="0.25">
      <c r="A109" s="122"/>
      <c r="B109" s="123" t="s">
        <v>270</v>
      </c>
      <c r="C109" s="49" t="s">
        <v>247</v>
      </c>
      <c r="D109" s="51" t="s">
        <v>8</v>
      </c>
      <c r="E109" s="93">
        <v>0.9</v>
      </c>
      <c r="F109" s="122"/>
      <c r="G109" s="123" t="s">
        <v>270</v>
      </c>
      <c r="H109" s="49" t="s">
        <v>247</v>
      </c>
      <c r="I109" s="51" t="s">
        <v>8</v>
      </c>
      <c r="J109" s="93">
        <v>0.9</v>
      </c>
      <c r="K109" s="50" t="s">
        <v>533</v>
      </c>
    </row>
    <row r="110" spans="1:11" ht="78.75" x14ac:dyDescent="0.25">
      <c r="A110" s="123"/>
      <c r="B110" s="123" t="s">
        <v>276</v>
      </c>
      <c r="C110" s="49" t="s">
        <v>247</v>
      </c>
      <c r="D110" s="51" t="s">
        <v>8</v>
      </c>
      <c r="E110" s="124">
        <v>1</v>
      </c>
      <c r="F110" s="123"/>
      <c r="G110" s="123" t="s">
        <v>276</v>
      </c>
      <c r="H110" s="49" t="s">
        <v>247</v>
      </c>
      <c r="I110" s="51" t="s">
        <v>8</v>
      </c>
      <c r="J110" s="124">
        <v>1</v>
      </c>
      <c r="K110" s="50" t="s">
        <v>533</v>
      </c>
    </row>
    <row r="111" spans="1:11" ht="78.75" x14ac:dyDescent="0.25">
      <c r="A111" s="123"/>
      <c r="B111" s="123" t="s">
        <v>269</v>
      </c>
      <c r="C111" s="49" t="s">
        <v>247</v>
      </c>
      <c r="D111" s="51" t="s">
        <v>8</v>
      </c>
      <c r="E111" s="93">
        <v>1.1000000000000001</v>
      </c>
      <c r="F111" s="123"/>
      <c r="G111" s="123" t="s">
        <v>269</v>
      </c>
      <c r="H111" s="49" t="s">
        <v>247</v>
      </c>
      <c r="I111" s="51" t="s">
        <v>8</v>
      </c>
      <c r="J111" s="93">
        <v>1.1000000000000001</v>
      </c>
      <c r="K111" s="50" t="s">
        <v>533</v>
      </c>
    </row>
    <row r="112" spans="1:11" ht="47.25" x14ac:dyDescent="0.25">
      <c r="A112" s="51" t="s">
        <v>346</v>
      </c>
      <c r="B112" s="92" t="s">
        <v>347</v>
      </c>
      <c r="C112" s="49" t="s">
        <v>247</v>
      </c>
      <c r="D112" s="51"/>
      <c r="E112" s="93"/>
      <c r="F112" s="51" t="s">
        <v>346</v>
      </c>
      <c r="G112" s="92" t="str">
        <f>G52</f>
        <v>Rà soát, chuẩn hóa thông tin thuộc tính cho từng đối tượng không gian quy hoạch, kế hoạch sử dụng đất theo quy định về cơ sở dữ liệu quốc gia về đất đai</v>
      </c>
      <c r="H112" s="49" t="s">
        <v>247</v>
      </c>
      <c r="I112" s="51"/>
      <c r="J112" s="93"/>
      <c r="K112" s="118"/>
    </row>
    <row r="113" spans="1:11" ht="78.75" x14ac:dyDescent="0.25">
      <c r="A113" s="123"/>
      <c r="B113" s="123" t="s">
        <v>270</v>
      </c>
      <c r="C113" s="49" t="s">
        <v>247</v>
      </c>
      <c r="D113" s="51" t="s">
        <v>8</v>
      </c>
      <c r="E113" s="93">
        <v>0.9</v>
      </c>
      <c r="F113" s="123"/>
      <c r="G113" s="123" t="s">
        <v>270</v>
      </c>
      <c r="H113" s="49" t="s">
        <v>247</v>
      </c>
      <c r="I113" s="51" t="s">
        <v>8</v>
      </c>
      <c r="J113" s="93">
        <v>0.9</v>
      </c>
      <c r="K113" s="50" t="s">
        <v>534</v>
      </c>
    </row>
    <row r="114" spans="1:11" ht="78.75" x14ac:dyDescent="0.25">
      <c r="A114" s="123"/>
      <c r="B114" s="123" t="s">
        <v>276</v>
      </c>
      <c r="C114" s="49" t="s">
        <v>247</v>
      </c>
      <c r="D114" s="51" t="s">
        <v>8</v>
      </c>
      <c r="E114" s="124">
        <v>1</v>
      </c>
      <c r="F114" s="123"/>
      <c r="G114" s="123" t="s">
        <v>276</v>
      </c>
      <c r="H114" s="49" t="s">
        <v>247</v>
      </c>
      <c r="I114" s="51" t="s">
        <v>8</v>
      </c>
      <c r="J114" s="124">
        <v>1</v>
      </c>
      <c r="K114" s="50" t="s">
        <v>534</v>
      </c>
    </row>
    <row r="115" spans="1:11" ht="78.75" x14ac:dyDescent="0.25">
      <c r="A115" s="123"/>
      <c r="B115" s="123" t="s">
        <v>269</v>
      </c>
      <c r="C115" s="49" t="s">
        <v>247</v>
      </c>
      <c r="D115" s="51" t="s">
        <v>8</v>
      </c>
      <c r="E115" s="93">
        <v>1.1000000000000001</v>
      </c>
      <c r="F115" s="123"/>
      <c r="G115" s="123" t="s">
        <v>269</v>
      </c>
      <c r="H115" s="49" t="s">
        <v>247</v>
      </c>
      <c r="I115" s="51" t="s">
        <v>8</v>
      </c>
      <c r="J115" s="93">
        <v>1.1000000000000001</v>
      </c>
      <c r="K115" s="50" t="s">
        <v>534</v>
      </c>
    </row>
    <row r="116" spans="1:11" ht="15.75" x14ac:dyDescent="0.25">
      <c r="A116" s="122" t="s">
        <v>27</v>
      </c>
      <c r="B116" s="92" t="s">
        <v>348</v>
      </c>
      <c r="C116" s="49"/>
      <c r="D116" s="51"/>
      <c r="E116" s="93"/>
      <c r="F116" s="122" t="s">
        <v>27</v>
      </c>
      <c r="G116" s="92" t="str">
        <f>G56</f>
        <v>Chuyển đổi và tích hợp không gian quy hoạch, kế hoạch sử dụng đất</v>
      </c>
      <c r="H116" s="49"/>
      <c r="I116" s="51"/>
      <c r="J116" s="93"/>
      <c r="K116" s="118"/>
    </row>
    <row r="117" spans="1:11" ht="78.75" x14ac:dyDescent="0.25">
      <c r="A117" s="122" t="s">
        <v>349</v>
      </c>
      <c r="B117" s="92" t="s">
        <v>350</v>
      </c>
      <c r="C117" s="49" t="s">
        <v>247</v>
      </c>
      <c r="D117" s="51" t="s">
        <v>8</v>
      </c>
      <c r="E117" s="93">
        <v>4.25</v>
      </c>
      <c r="F117" s="122" t="s">
        <v>349</v>
      </c>
      <c r="G117" s="92" t="str">
        <f>G57</f>
        <v>Chuyển đổi các lớp đối tượng không gian quy hoạch, kế hoạch sử dụng đất của bản đồ vào cơ sở dữ liệu đất đai theo đơn vị hành chính</v>
      </c>
      <c r="H117" s="49" t="s">
        <v>247</v>
      </c>
      <c r="I117" s="51" t="s">
        <v>8</v>
      </c>
      <c r="J117" s="93">
        <v>4.25</v>
      </c>
      <c r="K117" s="50" t="s">
        <v>535</v>
      </c>
    </row>
    <row r="118" spans="1:11" ht="94.5" x14ac:dyDescent="0.25">
      <c r="A118" s="122"/>
      <c r="B118" s="92"/>
      <c r="C118" s="49"/>
      <c r="D118" s="51"/>
      <c r="E118" s="93"/>
      <c r="F118" s="122" t="s">
        <v>351</v>
      </c>
      <c r="G118" s="92" t="str">
        <f>G58</f>
        <v>Nhập bổ sung các trường thông tin thuộc tính cho từng đối tượng không gian quy hoạch, kế hoạch sử dụng đất theo quy định về cơ sở dữ liệu quốc gia về đất đai</v>
      </c>
      <c r="H118" s="49" t="s">
        <v>247</v>
      </c>
      <c r="I118" s="51" t="s">
        <v>8</v>
      </c>
      <c r="J118" s="93">
        <v>2</v>
      </c>
      <c r="K118" s="186" t="s">
        <v>440</v>
      </c>
    </row>
    <row r="119" spans="1:11" ht="94.5" x14ac:dyDescent="0.25">
      <c r="A119" s="122" t="s">
        <v>351</v>
      </c>
      <c r="B119" s="92" t="s">
        <v>352</v>
      </c>
      <c r="C119" s="49" t="s">
        <v>247</v>
      </c>
      <c r="D119" s="51" t="s">
        <v>8</v>
      </c>
      <c r="E119" s="93">
        <v>7.99</v>
      </c>
      <c r="F119" s="122" t="s">
        <v>380</v>
      </c>
      <c r="G119" s="92" t="str">
        <f>G59</f>
        <v>Rà soát dữ liệu không gian để xử lý các lỗi dọc biên giữa các đơn vị hành chính tiếp giáp nhau. Trường hợp có mâu thuẫn cần xử lý đồng bộ với các loại hồ sơ có liên quan, thống kê kết quả xử lý các đối tượng còn mâu thuẫn thành bảng kết quả xử lý biên các đối tượng còn mâu thuẫn theo quy định tại Phụ lục IV ban hành kèm theo Thông tư số 25/2024/TT-BTNMT</v>
      </c>
      <c r="H119" s="49" t="s">
        <v>247</v>
      </c>
      <c r="I119" s="51" t="s">
        <v>8</v>
      </c>
      <c r="J119" s="93">
        <v>7.99</v>
      </c>
      <c r="K119" s="50" t="s">
        <v>533</v>
      </c>
    </row>
    <row r="120" spans="1:11" ht="15.75" x14ac:dyDescent="0.25">
      <c r="A120" s="67">
        <v>2</v>
      </c>
      <c r="B120" s="54" t="s">
        <v>353</v>
      </c>
      <c r="C120" s="49" t="s">
        <v>247</v>
      </c>
      <c r="D120" s="50"/>
      <c r="E120" s="130"/>
      <c r="F120" s="67">
        <v>2</v>
      </c>
      <c r="G120" s="54" t="s">
        <v>353</v>
      </c>
      <c r="H120" s="49" t="s">
        <v>247</v>
      </c>
      <c r="I120" s="50"/>
      <c r="J120" s="130"/>
      <c r="K120" s="118"/>
    </row>
    <row r="121" spans="1:11" ht="78.75" x14ac:dyDescent="0.25">
      <c r="A121" s="122" t="s">
        <v>97</v>
      </c>
      <c r="B121" s="92" t="s">
        <v>354</v>
      </c>
      <c r="C121" s="49" t="s">
        <v>247</v>
      </c>
      <c r="D121" s="51" t="s">
        <v>8</v>
      </c>
      <c r="E121" s="93">
        <v>8.5</v>
      </c>
      <c r="F121" s="122" t="s">
        <v>97</v>
      </c>
      <c r="G121" s="92" t="s">
        <v>354</v>
      </c>
      <c r="H121" s="49" t="s">
        <v>247</v>
      </c>
      <c r="I121" s="51" t="s">
        <v>8</v>
      </c>
      <c r="J121" s="93">
        <v>8.5</v>
      </c>
      <c r="K121" s="50" t="s">
        <v>511</v>
      </c>
    </row>
    <row r="122" spans="1:11" ht="78.75" x14ac:dyDescent="0.25">
      <c r="A122" s="51" t="s">
        <v>99</v>
      </c>
      <c r="B122" s="92" t="s">
        <v>355</v>
      </c>
      <c r="C122" s="49" t="s">
        <v>247</v>
      </c>
      <c r="D122" s="51" t="s">
        <v>8</v>
      </c>
      <c r="E122" s="93">
        <v>7.2249999999999996</v>
      </c>
      <c r="F122" s="51" t="s">
        <v>99</v>
      </c>
      <c r="G122" s="92" t="s">
        <v>355</v>
      </c>
      <c r="H122" s="49" t="s">
        <v>247</v>
      </c>
      <c r="I122" s="51" t="s">
        <v>8</v>
      </c>
      <c r="J122" s="93">
        <v>7.2249999999999996</v>
      </c>
      <c r="K122" s="50" t="s">
        <v>520</v>
      </c>
    </row>
    <row r="123" spans="1:11" ht="78.75" x14ac:dyDescent="0.25">
      <c r="A123" s="122" t="s">
        <v>117</v>
      </c>
      <c r="B123" s="92" t="s">
        <v>356</v>
      </c>
      <c r="C123" s="49" t="s">
        <v>247</v>
      </c>
      <c r="D123" s="51" t="s">
        <v>8</v>
      </c>
      <c r="E123" s="93">
        <v>2.125</v>
      </c>
      <c r="F123" s="122" t="s">
        <v>117</v>
      </c>
      <c r="G123" s="92" t="s">
        <v>356</v>
      </c>
      <c r="H123" s="49" t="s">
        <v>247</v>
      </c>
      <c r="I123" s="51" t="s">
        <v>8</v>
      </c>
      <c r="J123" s="93">
        <v>2.125</v>
      </c>
      <c r="K123" s="50" t="s">
        <v>536</v>
      </c>
    </row>
  </sheetData>
  <mergeCells count="20">
    <mergeCell ref="B65:E65"/>
    <mergeCell ref="B77:E77"/>
    <mergeCell ref="B101:E101"/>
    <mergeCell ref="B103:E103"/>
    <mergeCell ref="B104:E104"/>
    <mergeCell ref="G65:J65"/>
    <mergeCell ref="G77:J77"/>
    <mergeCell ref="G101:J101"/>
    <mergeCell ref="G103:J103"/>
    <mergeCell ref="G104:J104"/>
    <mergeCell ref="B41:E41"/>
    <mergeCell ref="A1:E1"/>
    <mergeCell ref="F1:J1"/>
    <mergeCell ref="B4:E4"/>
    <mergeCell ref="B5:E5"/>
    <mergeCell ref="B17:E17"/>
    <mergeCell ref="G4:J4"/>
    <mergeCell ref="G5:J5"/>
    <mergeCell ref="G17:J17"/>
    <mergeCell ref="G41:J41"/>
  </mergeCells>
  <pageMargins left="0.7" right="0.7" top="0.75" bottom="0.75" header="0.3" footer="0.3"/>
  <ignoredErrors>
    <ignoredError sqref="F121:F12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52"/>
  <sheetViews>
    <sheetView zoomScale="85" zoomScaleNormal="85" workbookViewId="0">
      <selection activeCell="H24" sqref="H24"/>
    </sheetView>
  </sheetViews>
  <sheetFormatPr defaultColWidth="9.28515625" defaultRowHeight="15.75" x14ac:dyDescent="0.25"/>
  <cols>
    <col min="1" max="1" width="9.28515625" style="70"/>
    <col min="2" max="2" width="48.85546875" style="70" customWidth="1"/>
    <col min="3" max="3" width="9.28515625" style="70"/>
    <col min="4" max="4" width="15.42578125" style="70" customWidth="1"/>
    <col min="5" max="5" width="14.42578125" style="70" customWidth="1"/>
    <col min="6" max="6" width="12.140625" style="70" customWidth="1"/>
    <col min="7" max="7" width="48.140625" style="70" customWidth="1"/>
    <col min="8" max="8" width="12.7109375" style="70" customWidth="1"/>
    <col min="9" max="9" width="16.28515625" style="70" customWidth="1"/>
    <col min="10" max="10" width="15.28515625" style="70" customWidth="1"/>
    <col min="11" max="11" width="62.7109375" style="76" customWidth="1"/>
    <col min="12" max="16384" width="9.28515625" style="70"/>
  </cols>
  <sheetData>
    <row r="1" spans="1:11" ht="48.4" customHeight="1" x14ac:dyDescent="0.25">
      <c r="A1" s="265" t="s">
        <v>159</v>
      </c>
      <c r="B1" s="265"/>
      <c r="C1" s="265"/>
      <c r="D1" s="265"/>
      <c r="E1" s="266"/>
      <c r="F1" s="265" t="s">
        <v>160</v>
      </c>
      <c r="G1" s="265"/>
      <c r="H1" s="265"/>
      <c r="I1" s="265"/>
      <c r="J1" s="266"/>
      <c r="K1" s="73" t="s">
        <v>414</v>
      </c>
    </row>
    <row r="2" spans="1:11" ht="31.5" x14ac:dyDescent="0.25">
      <c r="A2" s="74" t="s">
        <v>0</v>
      </c>
      <c r="B2" s="74" t="s">
        <v>1</v>
      </c>
      <c r="C2" s="74" t="s">
        <v>17</v>
      </c>
      <c r="D2" s="75" t="s">
        <v>3</v>
      </c>
      <c r="E2" s="75" t="s">
        <v>18</v>
      </c>
      <c r="F2" s="74" t="s">
        <v>0</v>
      </c>
      <c r="G2" s="74" t="s">
        <v>1</v>
      </c>
      <c r="H2" s="74" t="s">
        <v>17</v>
      </c>
      <c r="I2" s="75" t="s">
        <v>3</v>
      </c>
      <c r="J2" s="75" t="s">
        <v>18</v>
      </c>
    </row>
    <row r="3" spans="1:11" ht="78.75" x14ac:dyDescent="0.25">
      <c r="A3" s="77" t="s">
        <v>177</v>
      </c>
      <c r="B3" s="78" t="s">
        <v>178</v>
      </c>
      <c r="C3" s="79"/>
      <c r="D3" s="79"/>
      <c r="E3" s="79"/>
      <c r="F3" s="77" t="s">
        <v>177</v>
      </c>
      <c r="G3" s="78" t="s">
        <v>592</v>
      </c>
      <c r="H3" s="79"/>
      <c r="I3" s="79"/>
      <c r="J3" s="79"/>
    </row>
    <row r="4" spans="1:11" x14ac:dyDescent="0.25">
      <c r="A4" s="80">
        <v>1</v>
      </c>
      <c r="B4" s="81" t="s">
        <v>23</v>
      </c>
      <c r="C4" s="82"/>
      <c r="D4" s="82"/>
      <c r="E4" s="83"/>
      <c r="F4" s="80">
        <v>1</v>
      </c>
      <c r="G4" s="81" t="s">
        <v>23</v>
      </c>
      <c r="H4" s="82"/>
      <c r="I4" s="82"/>
      <c r="J4" s="83"/>
    </row>
    <row r="5" spans="1:11" ht="78.75" x14ac:dyDescent="0.25">
      <c r="A5" s="82" t="s">
        <v>24</v>
      </c>
      <c r="B5" s="84" t="s">
        <v>179</v>
      </c>
      <c r="C5" s="82" t="s">
        <v>180</v>
      </c>
      <c r="D5" s="82" t="s">
        <v>181</v>
      </c>
      <c r="E5" s="85">
        <v>2</v>
      </c>
      <c r="F5" s="82" t="s">
        <v>24</v>
      </c>
      <c r="G5" s="84" t="s">
        <v>210</v>
      </c>
      <c r="H5" s="82" t="s">
        <v>90</v>
      </c>
      <c r="I5" s="82" t="s">
        <v>181</v>
      </c>
      <c r="J5" s="85">
        <v>2</v>
      </c>
      <c r="K5" s="86" t="s">
        <v>492</v>
      </c>
    </row>
    <row r="6" spans="1:11" ht="190.5" customHeight="1" x14ac:dyDescent="0.25">
      <c r="A6" s="82" t="s">
        <v>27</v>
      </c>
      <c r="B6" s="87" t="s">
        <v>182</v>
      </c>
      <c r="C6" s="82" t="s">
        <v>180</v>
      </c>
      <c r="D6" s="82" t="s">
        <v>183</v>
      </c>
      <c r="E6" s="85">
        <v>2</v>
      </c>
      <c r="F6" s="82" t="s">
        <v>27</v>
      </c>
      <c r="G6" s="87" t="s">
        <v>593</v>
      </c>
      <c r="H6" s="82" t="s">
        <v>90</v>
      </c>
      <c r="I6" s="82" t="s">
        <v>183</v>
      </c>
      <c r="J6" s="85">
        <v>2</v>
      </c>
      <c r="K6" s="86" t="s">
        <v>426</v>
      </c>
    </row>
    <row r="7" spans="1:11" x14ac:dyDescent="0.25">
      <c r="A7" s="80">
        <v>2</v>
      </c>
      <c r="B7" s="81" t="s">
        <v>30</v>
      </c>
      <c r="C7" s="82" t="s">
        <v>180</v>
      </c>
      <c r="D7" s="82"/>
      <c r="E7" s="88"/>
      <c r="F7" s="80">
        <v>2</v>
      </c>
      <c r="G7" s="81" t="s">
        <v>30</v>
      </c>
      <c r="H7" s="82" t="s">
        <v>90</v>
      </c>
      <c r="I7" s="82"/>
      <c r="J7" s="88"/>
    </row>
    <row r="8" spans="1:11" ht="105.75" customHeight="1" x14ac:dyDescent="0.25">
      <c r="A8" s="82"/>
      <c r="B8" s="87" t="s">
        <v>184</v>
      </c>
      <c r="C8" s="82" t="s">
        <v>180</v>
      </c>
      <c r="D8" s="82" t="s">
        <v>185</v>
      </c>
      <c r="E8" s="85">
        <v>6</v>
      </c>
      <c r="F8" s="82">
        <v>2.1</v>
      </c>
      <c r="G8" s="87" t="s">
        <v>184</v>
      </c>
      <c r="H8" s="82" t="s">
        <v>90</v>
      </c>
      <c r="I8" s="82" t="s">
        <v>185</v>
      </c>
      <c r="J8" s="85">
        <v>6</v>
      </c>
      <c r="K8" s="86" t="s">
        <v>492</v>
      </c>
    </row>
    <row r="9" spans="1:11" ht="141.75" x14ac:dyDescent="0.25">
      <c r="A9" s="82"/>
      <c r="B9" s="87"/>
      <c r="C9" s="82"/>
      <c r="D9" s="82"/>
      <c r="E9" s="85"/>
      <c r="F9" s="82">
        <v>2.2000000000000002</v>
      </c>
      <c r="G9" s="87" t="s">
        <v>384</v>
      </c>
      <c r="H9" s="82" t="s">
        <v>90</v>
      </c>
      <c r="I9" s="82" t="s">
        <v>185</v>
      </c>
      <c r="J9" s="85">
        <v>6</v>
      </c>
      <c r="K9" s="86" t="s">
        <v>416</v>
      </c>
    </row>
    <row r="10" spans="1:11" ht="31.5" x14ac:dyDescent="0.25">
      <c r="A10" s="80">
        <v>3</v>
      </c>
      <c r="B10" s="81" t="s">
        <v>186</v>
      </c>
      <c r="C10" s="82" t="s">
        <v>180</v>
      </c>
      <c r="D10" s="82"/>
      <c r="E10" s="88"/>
      <c r="F10" s="80">
        <v>3</v>
      </c>
      <c r="G10" s="81" t="s">
        <v>186</v>
      </c>
      <c r="H10" s="82" t="s">
        <v>90</v>
      </c>
      <c r="I10" s="82"/>
      <c r="J10" s="88"/>
    </row>
    <row r="11" spans="1:11" ht="78.75" x14ac:dyDescent="0.25">
      <c r="A11" s="89" t="s">
        <v>33</v>
      </c>
      <c r="B11" s="90" t="s">
        <v>187</v>
      </c>
      <c r="C11" s="89" t="s">
        <v>180</v>
      </c>
      <c r="D11" s="89" t="s">
        <v>8</v>
      </c>
      <c r="E11" s="91">
        <v>15</v>
      </c>
      <c r="F11" s="89" t="s">
        <v>33</v>
      </c>
      <c r="G11" s="90" t="s">
        <v>187</v>
      </c>
      <c r="H11" s="82" t="s">
        <v>90</v>
      </c>
      <c r="I11" s="89" t="s">
        <v>8</v>
      </c>
      <c r="J11" s="91">
        <v>15</v>
      </c>
      <c r="K11" s="86" t="s">
        <v>492</v>
      </c>
    </row>
    <row r="12" spans="1:11" ht="31.5" x14ac:dyDescent="0.25">
      <c r="A12" s="51" t="s">
        <v>35</v>
      </c>
      <c r="B12" s="92" t="s">
        <v>188</v>
      </c>
      <c r="C12" s="51" t="s">
        <v>180</v>
      </c>
      <c r="D12" s="51" t="s">
        <v>8</v>
      </c>
      <c r="E12" s="93">
        <v>5</v>
      </c>
      <c r="F12" s="51"/>
      <c r="G12" s="92"/>
      <c r="H12" s="51"/>
      <c r="I12" s="51"/>
      <c r="J12" s="93"/>
      <c r="K12" s="76" t="s">
        <v>408</v>
      </c>
    </row>
    <row r="13" spans="1:11" ht="78.75" x14ac:dyDescent="0.25">
      <c r="A13" s="94" t="s">
        <v>37</v>
      </c>
      <c r="B13" s="95" t="s">
        <v>189</v>
      </c>
      <c r="C13" s="94" t="s">
        <v>180</v>
      </c>
      <c r="D13" s="94" t="s">
        <v>8</v>
      </c>
      <c r="E13" s="96">
        <v>2</v>
      </c>
      <c r="F13" s="94">
        <v>3.2</v>
      </c>
      <c r="G13" s="95" t="s">
        <v>189</v>
      </c>
      <c r="H13" s="82" t="s">
        <v>90</v>
      </c>
      <c r="I13" s="94" t="s">
        <v>8</v>
      </c>
      <c r="J13" s="96">
        <v>2</v>
      </c>
      <c r="K13" s="86" t="s">
        <v>492</v>
      </c>
    </row>
    <row r="14" spans="1:11" x14ac:dyDescent="0.25">
      <c r="A14" s="97">
        <v>4</v>
      </c>
      <c r="B14" s="81" t="s">
        <v>190</v>
      </c>
      <c r="C14" s="82" t="s">
        <v>180</v>
      </c>
      <c r="D14" s="80"/>
      <c r="E14" s="98"/>
      <c r="F14" s="97">
        <v>4</v>
      </c>
      <c r="G14" s="81" t="s">
        <v>211</v>
      </c>
      <c r="H14" s="82" t="s">
        <v>90</v>
      </c>
      <c r="I14" s="80"/>
      <c r="J14" s="98"/>
    </row>
    <row r="15" spans="1:11" ht="78.75" x14ac:dyDescent="0.25">
      <c r="A15" s="99"/>
      <c r="B15" s="87" t="s">
        <v>191</v>
      </c>
      <c r="C15" s="82" t="s">
        <v>180</v>
      </c>
      <c r="D15" s="82" t="s">
        <v>14</v>
      </c>
      <c r="E15" s="85">
        <v>2</v>
      </c>
      <c r="F15" s="99" t="s">
        <v>41</v>
      </c>
      <c r="G15" s="87" t="s">
        <v>216</v>
      </c>
      <c r="H15" s="82" t="s">
        <v>90</v>
      </c>
      <c r="I15" s="82" t="s">
        <v>14</v>
      </c>
      <c r="J15" s="85">
        <v>2</v>
      </c>
      <c r="K15" s="86" t="s">
        <v>492</v>
      </c>
    </row>
    <row r="16" spans="1:11" ht="136.5" customHeight="1" x14ac:dyDescent="0.25">
      <c r="A16" s="99"/>
      <c r="B16" s="87"/>
      <c r="C16" s="82"/>
      <c r="D16" s="82"/>
      <c r="E16" s="100"/>
      <c r="F16" s="99">
        <v>4.2</v>
      </c>
      <c r="G16" s="87" t="s">
        <v>212</v>
      </c>
      <c r="H16" s="82" t="s">
        <v>90</v>
      </c>
      <c r="I16" s="82" t="s">
        <v>596</v>
      </c>
      <c r="J16" s="102">
        <f>J8</f>
        <v>6</v>
      </c>
      <c r="K16" s="186" t="s">
        <v>595</v>
      </c>
    </row>
    <row r="17" spans="1:11" ht="86.25" customHeight="1" x14ac:dyDescent="0.25">
      <c r="A17" s="97">
        <v>5</v>
      </c>
      <c r="B17" s="81" t="s">
        <v>192</v>
      </c>
      <c r="C17" s="82"/>
      <c r="D17" s="82"/>
      <c r="E17" s="209"/>
      <c r="F17" s="210">
        <v>5</v>
      </c>
      <c r="G17" s="211" t="s">
        <v>192</v>
      </c>
      <c r="H17" s="89"/>
      <c r="I17" s="89"/>
      <c r="J17" s="212"/>
      <c r="K17" s="213"/>
    </row>
    <row r="18" spans="1:11" ht="93" customHeight="1" x14ac:dyDescent="0.25">
      <c r="A18" s="99">
        <v>5.0999999999999996</v>
      </c>
      <c r="B18" s="87" t="s">
        <v>193</v>
      </c>
      <c r="C18" s="82" t="s">
        <v>180</v>
      </c>
      <c r="D18" s="207" t="s">
        <v>14</v>
      </c>
      <c r="E18" s="93">
        <v>3</v>
      </c>
      <c r="F18" s="122">
        <v>5.0999999999999996</v>
      </c>
      <c r="G18" s="184" t="s">
        <v>193</v>
      </c>
      <c r="H18" s="82" t="s">
        <v>90</v>
      </c>
      <c r="I18" s="51" t="s">
        <v>14</v>
      </c>
      <c r="J18" s="93">
        <v>3</v>
      </c>
      <c r="K18" s="206" t="s">
        <v>492</v>
      </c>
    </row>
    <row r="19" spans="1:11" ht="99.75" customHeight="1" x14ac:dyDescent="0.25">
      <c r="A19" s="99">
        <v>5.2</v>
      </c>
      <c r="B19" s="103" t="s">
        <v>594</v>
      </c>
      <c r="C19" s="82" t="s">
        <v>180</v>
      </c>
      <c r="D19" s="207" t="s">
        <v>14</v>
      </c>
      <c r="E19" s="93">
        <v>1</v>
      </c>
      <c r="F19" s="122">
        <v>5.2</v>
      </c>
      <c r="G19" s="215" t="s">
        <v>594</v>
      </c>
      <c r="H19" s="82" t="s">
        <v>90</v>
      </c>
      <c r="I19" s="51" t="s">
        <v>14</v>
      </c>
      <c r="J19" s="93">
        <v>1</v>
      </c>
      <c r="K19" s="206" t="s">
        <v>492</v>
      </c>
    </row>
    <row r="20" spans="1:11" x14ac:dyDescent="0.25">
      <c r="A20" s="97">
        <v>6</v>
      </c>
      <c r="B20" s="81" t="s">
        <v>194</v>
      </c>
      <c r="C20" s="82" t="s">
        <v>180</v>
      </c>
      <c r="D20" s="207"/>
      <c r="E20" s="216"/>
      <c r="F20" s="217"/>
      <c r="G20" s="217"/>
      <c r="H20" s="51"/>
      <c r="I20" s="51"/>
      <c r="J20" s="216"/>
      <c r="K20" s="185"/>
    </row>
    <row r="21" spans="1:11" ht="31.5" x14ac:dyDescent="0.25">
      <c r="A21" s="99" t="s">
        <v>68</v>
      </c>
      <c r="B21" s="87" t="s">
        <v>195</v>
      </c>
      <c r="C21" s="82" t="s">
        <v>180</v>
      </c>
      <c r="D21" s="207" t="s">
        <v>11</v>
      </c>
      <c r="E21" s="93">
        <v>10</v>
      </c>
      <c r="F21" s="217"/>
      <c r="G21" s="217"/>
      <c r="H21" s="51"/>
      <c r="I21" s="51"/>
      <c r="J21" s="93"/>
      <c r="K21" s="185"/>
    </row>
    <row r="22" spans="1:11" x14ac:dyDescent="0.25">
      <c r="A22" s="99" t="s">
        <v>197</v>
      </c>
      <c r="B22" s="103" t="s">
        <v>198</v>
      </c>
      <c r="C22" s="82" t="s">
        <v>180</v>
      </c>
      <c r="D22" s="207" t="s">
        <v>9</v>
      </c>
      <c r="E22" s="93">
        <v>2</v>
      </c>
      <c r="F22" s="217"/>
      <c r="G22" s="217"/>
      <c r="H22" s="51"/>
      <c r="I22" s="51"/>
      <c r="J22" s="93"/>
      <c r="K22" s="185"/>
    </row>
    <row r="23" spans="1:11" x14ac:dyDescent="0.25">
      <c r="E23" s="217"/>
      <c r="F23" s="67">
        <v>6</v>
      </c>
      <c r="G23" s="119" t="s">
        <v>217</v>
      </c>
      <c r="H23" s="217"/>
      <c r="I23" s="217"/>
      <c r="J23" s="217"/>
      <c r="K23" s="185"/>
    </row>
    <row r="24" spans="1:11" ht="78.75" x14ac:dyDescent="0.25">
      <c r="A24" s="99" t="s">
        <v>70</v>
      </c>
      <c r="B24" s="87" t="s">
        <v>196</v>
      </c>
      <c r="C24" s="82" t="s">
        <v>180</v>
      </c>
      <c r="D24" s="207" t="s">
        <v>8</v>
      </c>
      <c r="E24" s="93">
        <v>5</v>
      </c>
      <c r="F24" s="122"/>
      <c r="G24" s="184" t="s">
        <v>196</v>
      </c>
      <c r="H24" s="82" t="s">
        <v>90</v>
      </c>
      <c r="I24" s="51" t="s">
        <v>8</v>
      </c>
      <c r="J24" s="93">
        <v>5</v>
      </c>
      <c r="K24" s="206" t="s">
        <v>492</v>
      </c>
    </row>
    <row r="25" spans="1:11" ht="31.5" x14ac:dyDescent="0.25">
      <c r="A25" s="97" t="s">
        <v>199</v>
      </c>
      <c r="B25" s="104" t="s">
        <v>200</v>
      </c>
      <c r="C25" s="80"/>
      <c r="D25" s="208"/>
      <c r="E25" s="121"/>
      <c r="F25" s="67" t="s">
        <v>199</v>
      </c>
      <c r="G25" s="183" t="s">
        <v>218</v>
      </c>
      <c r="H25" s="42"/>
      <c r="I25" s="42"/>
      <c r="J25" s="121"/>
      <c r="K25" s="185"/>
    </row>
    <row r="26" spans="1:11" x14ac:dyDescent="0.25">
      <c r="A26" s="97">
        <v>1</v>
      </c>
      <c r="B26" s="81" t="s">
        <v>201</v>
      </c>
      <c r="C26" s="82" t="s">
        <v>10</v>
      </c>
      <c r="D26" s="207"/>
      <c r="E26" s="93"/>
      <c r="F26" s="67">
        <v>1</v>
      </c>
      <c r="G26" s="119" t="s">
        <v>201</v>
      </c>
      <c r="H26" s="51" t="s">
        <v>10</v>
      </c>
      <c r="I26" s="51"/>
      <c r="J26" s="93"/>
      <c r="K26" s="185"/>
    </row>
    <row r="27" spans="1:11" ht="31.5" x14ac:dyDescent="0.25">
      <c r="A27" s="105"/>
      <c r="B27" s="87" t="s">
        <v>202</v>
      </c>
      <c r="C27" s="82" t="s">
        <v>10</v>
      </c>
      <c r="D27" s="207"/>
      <c r="E27" s="93"/>
      <c r="F27" s="186"/>
      <c r="G27" s="184" t="s">
        <v>202</v>
      </c>
      <c r="H27" s="51" t="s">
        <v>10</v>
      </c>
      <c r="I27" s="51"/>
      <c r="J27" s="93"/>
      <c r="K27" s="185"/>
    </row>
    <row r="28" spans="1:11" ht="78.75" x14ac:dyDescent="0.25">
      <c r="A28" s="82" t="s">
        <v>24</v>
      </c>
      <c r="B28" s="87" t="s">
        <v>203</v>
      </c>
      <c r="C28" s="82" t="s">
        <v>10</v>
      </c>
      <c r="D28" s="82" t="s">
        <v>14</v>
      </c>
      <c r="E28" s="214">
        <v>1.6199999999999999E-2</v>
      </c>
      <c r="F28" s="94" t="s">
        <v>24</v>
      </c>
      <c r="G28" s="95" t="s">
        <v>410</v>
      </c>
      <c r="H28" s="94" t="s">
        <v>10</v>
      </c>
      <c r="I28" s="94" t="s">
        <v>14</v>
      </c>
      <c r="J28" s="214">
        <v>1.6199999999999999E-2</v>
      </c>
      <c r="K28" s="101" t="s">
        <v>492</v>
      </c>
    </row>
    <row r="29" spans="1:11" ht="155.25" customHeight="1" x14ac:dyDescent="0.25">
      <c r="A29" s="82"/>
      <c r="B29" s="87"/>
      <c r="C29" s="82"/>
      <c r="D29" s="82"/>
      <c r="E29" s="214"/>
      <c r="F29" s="94">
        <v>1.2</v>
      </c>
      <c r="G29" s="188" t="s">
        <v>597</v>
      </c>
      <c r="H29" s="94" t="s">
        <v>10</v>
      </c>
      <c r="I29" s="94" t="s">
        <v>14</v>
      </c>
      <c r="J29" s="214">
        <v>1.6199999999999999E-2</v>
      </c>
      <c r="K29" s="86" t="s">
        <v>615</v>
      </c>
    </row>
    <row r="30" spans="1:11" x14ac:dyDescent="0.25">
      <c r="A30" s="82"/>
      <c r="B30" s="87"/>
      <c r="C30" s="82"/>
      <c r="D30" s="82"/>
      <c r="E30" s="214"/>
      <c r="F30" s="94">
        <v>1.3</v>
      </c>
      <c r="G30" s="188" t="s">
        <v>598</v>
      </c>
      <c r="H30" s="94"/>
      <c r="I30" s="94" t="s">
        <v>14</v>
      </c>
      <c r="J30" s="214"/>
      <c r="K30" s="101"/>
    </row>
    <row r="31" spans="1:11" ht="63" x14ac:dyDescent="0.25">
      <c r="B31" s="87"/>
      <c r="C31" s="82"/>
      <c r="D31" s="82"/>
      <c r="E31" s="100"/>
      <c r="F31" s="82" t="s">
        <v>599</v>
      </c>
      <c r="G31" s="87" t="s">
        <v>409</v>
      </c>
      <c r="H31" s="82" t="s">
        <v>10</v>
      </c>
      <c r="I31" s="82" t="s">
        <v>14</v>
      </c>
      <c r="J31" s="209"/>
      <c r="K31" s="86"/>
    </row>
    <row r="32" spans="1:11" ht="78.75" x14ac:dyDescent="0.25">
      <c r="A32" s="82" t="s">
        <v>27</v>
      </c>
      <c r="B32" s="87" t="s">
        <v>204</v>
      </c>
      <c r="C32" s="82" t="s">
        <v>10</v>
      </c>
      <c r="D32" s="82" t="s">
        <v>14</v>
      </c>
      <c r="E32" s="100">
        <v>2.4299999999999999E-2</v>
      </c>
      <c r="F32" s="82" t="s">
        <v>600</v>
      </c>
      <c r="G32" s="87" t="s">
        <v>604</v>
      </c>
      <c r="H32" s="82"/>
      <c r="I32" s="82"/>
      <c r="J32" s="202">
        <v>2.4299999999999999E-2</v>
      </c>
      <c r="K32" s="101" t="s">
        <v>492</v>
      </c>
    </row>
    <row r="33" spans="1:11" ht="126" customHeight="1" x14ac:dyDescent="0.25">
      <c r="A33" s="82"/>
      <c r="B33" s="87"/>
      <c r="C33" s="82"/>
      <c r="D33" s="82"/>
      <c r="E33" s="100"/>
      <c r="F33" s="82" t="s">
        <v>601</v>
      </c>
      <c r="G33" s="189" t="s">
        <v>606</v>
      </c>
      <c r="H33" s="82"/>
      <c r="I33" s="94" t="s">
        <v>14</v>
      </c>
      <c r="J33" s="202">
        <v>9.7000000000000003E-3</v>
      </c>
      <c r="K33" s="86" t="s">
        <v>616</v>
      </c>
    </row>
    <row r="34" spans="1:11" ht="99" customHeight="1" x14ac:dyDescent="0.25">
      <c r="A34" s="82" t="s">
        <v>92</v>
      </c>
      <c r="B34" s="87" t="s">
        <v>205</v>
      </c>
      <c r="C34" s="82" t="s">
        <v>10</v>
      </c>
      <c r="D34" s="82" t="s">
        <v>14</v>
      </c>
      <c r="E34" s="100">
        <v>9.7000000000000003E-3</v>
      </c>
      <c r="F34" s="82" t="s">
        <v>602</v>
      </c>
      <c r="G34" s="188" t="s">
        <v>605</v>
      </c>
      <c r="H34" s="82"/>
      <c r="I34" s="94" t="s">
        <v>14</v>
      </c>
      <c r="J34" s="202">
        <v>9.7000000000000003E-3</v>
      </c>
      <c r="K34" s="101" t="s">
        <v>492</v>
      </c>
    </row>
    <row r="35" spans="1:11" ht="78.75" x14ac:dyDescent="0.25">
      <c r="A35" s="82" t="s">
        <v>94</v>
      </c>
      <c r="B35" s="87" t="s">
        <v>206</v>
      </c>
      <c r="C35" s="82" t="s">
        <v>10</v>
      </c>
      <c r="D35" s="82" t="s">
        <v>14</v>
      </c>
      <c r="E35" s="100">
        <v>8.0999999999999996E-3</v>
      </c>
      <c r="F35" s="82" t="s">
        <v>603</v>
      </c>
      <c r="G35" s="189" t="s">
        <v>607</v>
      </c>
      <c r="H35" s="82"/>
      <c r="I35" s="94" t="s">
        <v>14</v>
      </c>
      <c r="J35" s="202">
        <v>8.0999999999999996E-3</v>
      </c>
      <c r="K35" s="101" t="s">
        <v>492</v>
      </c>
    </row>
    <row r="36" spans="1:11" ht="47.25" x14ac:dyDescent="0.25">
      <c r="A36" s="82"/>
      <c r="B36" s="87"/>
      <c r="C36" s="82"/>
      <c r="D36" s="207"/>
      <c r="E36" s="126"/>
      <c r="F36" s="222" t="s">
        <v>608</v>
      </c>
      <c r="G36" s="196" t="s">
        <v>609</v>
      </c>
      <c r="H36" s="51"/>
      <c r="I36" s="51"/>
      <c r="J36" s="126"/>
      <c r="K36" s="231"/>
    </row>
    <row r="37" spans="1:11" ht="173.25" customHeight="1" x14ac:dyDescent="0.25">
      <c r="A37" s="82"/>
      <c r="B37" s="87"/>
      <c r="C37" s="82"/>
      <c r="D37" s="207"/>
      <c r="E37" s="126"/>
      <c r="F37" s="222" t="s">
        <v>610</v>
      </c>
      <c r="G37" s="196" t="s">
        <v>611</v>
      </c>
      <c r="H37" s="21"/>
      <c r="I37" s="21" t="s">
        <v>14</v>
      </c>
      <c r="J37" s="223">
        <v>1E-3</v>
      </c>
      <c r="K37" s="86" t="s">
        <v>617</v>
      </c>
    </row>
    <row r="38" spans="1:11" ht="154.5" customHeight="1" x14ac:dyDescent="0.25">
      <c r="A38" s="82"/>
      <c r="B38" s="87"/>
      <c r="C38" s="82"/>
      <c r="D38" s="207"/>
      <c r="E38" s="126"/>
      <c r="F38" s="222" t="s">
        <v>612</v>
      </c>
      <c r="G38" s="196" t="s">
        <v>613</v>
      </c>
      <c r="H38" s="21"/>
      <c r="I38" s="21" t="s">
        <v>14</v>
      </c>
      <c r="J38" s="223">
        <v>2.9999999999999997E-4</v>
      </c>
      <c r="K38" s="86" t="s">
        <v>619</v>
      </c>
    </row>
    <row r="39" spans="1:11" ht="214.5" customHeight="1" x14ac:dyDescent="0.25">
      <c r="A39" s="82"/>
      <c r="B39" s="87"/>
      <c r="C39" s="82"/>
      <c r="D39" s="207"/>
      <c r="E39" s="126"/>
      <c r="F39" s="222" t="s">
        <v>614</v>
      </c>
      <c r="G39" s="196" t="s">
        <v>120</v>
      </c>
      <c r="H39" s="21"/>
      <c r="I39" s="21" t="s">
        <v>14</v>
      </c>
      <c r="J39" s="223">
        <v>1.4999999999999999E-2</v>
      </c>
      <c r="K39" s="86" t="s">
        <v>618</v>
      </c>
    </row>
    <row r="40" spans="1:11" ht="78.75" x14ac:dyDescent="0.25">
      <c r="A40" s="82" t="s">
        <v>176</v>
      </c>
      <c r="B40" s="87" t="s">
        <v>207</v>
      </c>
      <c r="C40" s="82" t="s">
        <v>10</v>
      </c>
      <c r="D40" s="82" t="s">
        <v>14</v>
      </c>
      <c r="E40" s="209">
        <v>1.4999999999999999E-2</v>
      </c>
      <c r="F40" s="222" t="s">
        <v>94</v>
      </c>
      <c r="G40" s="196" t="s">
        <v>207</v>
      </c>
      <c r="H40" s="21"/>
      <c r="I40" s="21" t="s">
        <v>14</v>
      </c>
      <c r="J40" s="223">
        <v>1.4999999999999999E-2</v>
      </c>
      <c r="K40" s="101" t="s">
        <v>492</v>
      </c>
    </row>
    <row r="41" spans="1:11" ht="31.5" x14ac:dyDescent="0.25">
      <c r="A41" s="97">
        <v>2</v>
      </c>
      <c r="B41" s="81" t="s">
        <v>208</v>
      </c>
      <c r="C41" s="82" t="s">
        <v>10</v>
      </c>
      <c r="D41" s="80"/>
      <c r="E41" s="218"/>
      <c r="F41" s="219">
        <v>2</v>
      </c>
      <c r="G41" s="220" t="s">
        <v>400</v>
      </c>
      <c r="H41" s="94" t="s">
        <v>10</v>
      </c>
      <c r="I41" s="221"/>
      <c r="J41" s="218"/>
    </row>
    <row r="42" spans="1:11" ht="78.75" x14ac:dyDescent="0.25">
      <c r="A42" s="106"/>
      <c r="B42" s="107" t="s">
        <v>209</v>
      </c>
      <c r="C42" s="108" t="s">
        <v>10</v>
      </c>
      <c r="D42" s="108" t="s">
        <v>8</v>
      </c>
      <c r="E42" s="109">
        <v>1.47E-2</v>
      </c>
      <c r="F42" s="71">
        <v>2.1</v>
      </c>
      <c r="G42" s="90" t="s">
        <v>411</v>
      </c>
      <c r="H42" s="89" t="s">
        <v>10</v>
      </c>
      <c r="I42" s="89" t="s">
        <v>8</v>
      </c>
      <c r="J42" s="209">
        <v>1.47E-2</v>
      </c>
      <c r="K42" s="101" t="s">
        <v>492</v>
      </c>
    </row>
    <row r="43" spans="1:11" x14ac:dyDescent="0.25">
      <c r="F43" s="67" t="s">
        <v>219</v>
      </c>
      <c r="G43" s="183" t="s">
        <v>213</v>
      </c>
      <c r="H43" s="217"/>
      <c r="I43" s="217"/>
      <c r="J43" s="217"/>
    </row>
    <row r="44" spans="1:11" ht="63" x14ac:dyDescent="0.25">
      <c r="F44" s="67">
        <v>1</v>
      </c>
      <c r="G44" s="232" t="s">
        <v>214</v>
      </c>
      <c r="H44" s="217"/>
      <c r="I44" s="217"/>
      <c r="J44" s="217"/>
      <c r="K44" s="86" t="s">
        <v>407</v>
      </c>
    </row>
    <row r="45" spans="1:11" ht="141.75" x14ac:dyDescent="0.25">
      <c r="F45" s="122">
        <v>1.1000000000000001</v>
      </c>
      <c r="G45" s="232" t="s">
        <v>401</v>
      </c>
      <c r="H45" s="51" t="s">
        <v>220</v>
      </c>
      <c r="I45" s="233" t="s">
        <v>8</v>
      </c>
      <c r="J45" s="234">
        <f>0.0068</f>
        <v>6.7999999999999996E-3</v>
      </c>
      <c r="K45" s="86" t="s">
        <v>427</v>
      </c>
    </row>
    <row r="46" spans="1:11" ht="141.75" x14ac:dyDescent="0.25">
      <c r="F46" s="122">
        <v>1.2</v>
      </c>
      <c r="G46" s="232" t="s">
        <v>402</v>
      </c>
      <c r="H46" s="51" t="s">
        <v>220</v>
      </c>
      <c r="I46" s="233" t="s">
        <v>8</v>
      </c>
      <c r="J46" s="235">
        <f>0.0125</f>
        <v>1.2500000000000001E-2</v>
      </c>
      <c r="K46" s="86" t="s">
        <v>428</v>
      </c>
    </row>
    <row r="47" spans="1:11" ht="63" x14ac:dyDescent="0.25">
      <c r="F47" s="67">
        <v>2</v>
      </c>
      <c r="G47" s="232" t="s">
        <v>215</v>
      </c>
      <c r="H47" s="217"/>
      <c r="I47" s="217"/>
      <c r="J47" s="217"/>
      <c r="K47" s="86" t="s">
        <v>407</v>
      </c>
    </row>
    <row r="48" spans="1:11" ht="141.75" x14ac:dyDescent="0.25">
      <c r="F48" s="122">
        <v>2.1</v>
      </c>
      <c r="G48" s="232" t="s">
        <v>403</v>
      </c>
      <c r="H48" s="51" t="s">
        <v>220</v>
      </c>
      <c r="I48" s="154" t="s">
        <v>8</v>
      </c>
      <c r="J48" s="156">
        <v>1.5E-3</v>
      </c>
      <c r="K48" s="86" t="s">
        <v>429</v>
      </c>
    </row>
    <row r="49" spans="6:11" ht="141.75" x14ac:dyDescent="0.25">
      <c r="F49" s="122">
        <v>2.2000000000000002</v>
      </c>
      <c r="G49" s="232" t="s">
        <v>404</v>
      </c>
      <c r="H49" s="51" t="s">
        <v>220</v>
      </c>
      <c r="I49" s="233" t="s">
        <v>8</v>
      </c>
      <c r="J49" s="235">
        <v>1.2500000000000001E-2</v>
      </c>
      <c r="K49" s="86" t="s">
        <v>428</v>
      </c>
    </row>
    <row r="52" spans="6:11" x14ac:dyDescent="0.25">
      <c r="J52" s="72"/>
    </row>
  </sheetData>
  <mergeCells count="2">
    <mergeCell ref="A1:E1"/>
    <mergeCell ref="F1:J1"/>
  </mergeCells>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G50"/>
  <sheetViews>
    <sheetView zoomScale="115" zoomScaleNormal="115" workbookViewId="0">
      <selection activeCell="F26" sqref="F26"/>
    </sheetView>
  </sheetViews>
  <sheetFormatPr defaultColWidth="9" defaultRowHeight="15" x14ac:dyDescent="0.25"/>
  <cols>
    <col min="1" max="1" width="9" style="44"/>
    <col min="2" max="2" width="71.28515625" style="44" customWidth="1"/>
    <col min="3" max="3" width="15" style="44" customWidth="1"/>
    <col min="4" max="4" width="19.42578125" style="44" customWidth="1"/>
    <col min="5" max="5" width="17.85546875" style="44" customWidth="1"/>
    <col min="6" max="6" width="13.42578125" style="44" customWidth="1"/>
    <col min="7" max="7" width="13.85546875" style="44" customWidth="1"/>
    <col min="8" max="16384" width="9" style="44"/>
  </cols>
  <sheetData>
    <row r="2" spans="1:7" ht="50.65" customHeight="1" x14ac:dyDescent="0.25">
      <c r="A2" s="41" t="s">
        <v>0</v>
      </c>
      <c r="B2" s="42" t="s">
        <v>1</v>
      </c>
      <c r="C2" s="42" t="s">
        <v>2</v>
      </c>
      <c r="D2" s="43" t="s">
        <v>3</v>
      </c>
      <c r="E2" s="43" t="s">
        <v>296</v>
      </c>
      <c r="F2" s="43" t="s">
        <v>483</v>
      </c>
      <c r="G2" s="43" t="s">
        <v>484</v>
      </c>
    </row>
    <row r="3" spans="1:7" ht="15.75" x14ac:dyDescent="0.25">
      <c r="A3" s="41">
        <v>1</v>
      </c>
      <c r="B3" s="45" t="s">
        <v>23</v>
      </c>
      <c r="C3" s="46"/>
      <c r="D3" s="46"/>
      <c r="E3" s="46"/>
      <c r="F3" s="47">
        <f>F4+F5</f>
        <v>20</v>
      </c>
      <c r="G3" s="48"/>
    </row>
    <row r="4" spans="1:7" ht="63" x14ac:dyDescent="0.25">
      <c r="A4" s="49" t="s">
        <v>24</v>
      </c>
      <c r="B4" s="50" t="s">
        <v>539</v>
      </c>
      <c r="C4" s="51" t="s">
        <v>382</v>
      </c>
      <c r="D4" s="49" t="s">
        <v>310</v>
      </c>
      <c r="E4" s="52">
        <v>5</v>
      </c>
      <c r="F4" s="52">
        <f>E4*2</f>
        <v>10</v>
      </c>
      <c r="G4" s="48"/>
    </row>
    <row r="5" spans="1:7" ht="47.25" x14ac:dyDescent="0.25">
      <c r="A5" s="49" t="s">
        <v>27</v>
      </c>
      <c r="B5" s="53" t="s">
        <v>540</v>
      </c>
      <c r="C5" s="51" t="s">
        <v>382</v>
      </c>
      <c r="D5" s="49" t="s">
        <v>310</v>
      </c>
      <c r="E5" s="52">
        <v>5</v>
      </c>
      <c r="F5" s="52">
        <f>E5*2</f>
        <v>10</v>
      </c>
      <c r="G5" s="48"/>
    </row>
    <row r="6" spans="1:7" ht="15.75" x14ac:dyDescent="0.25">
      <c r="A6" s="41">
        <v>2</v>
      </c>
      <c r="B6" s="54" t="s">
        <v>30</v>
      </c>
      <c r="C6" s="51"/>
      <c r="D6" s="49"/>
      <c r="E6" s="55"/>
      <c r="F6" s="47">
        <f>F7+F8</f>
        <v>18</v>
      </c>
      <c r="G6" s="48"/>
    </row>
    <row r="7" spans="1:7" ht="31.5" x14ac:dyDescent="0.25">
      <c r="A7" s="56" t="s">
        <v>97</v>
      </c>
      <c r="B7" s="50" t="s">
        <v>30</v>
      </c>
      <c r="C7" s="51" t="s">
        <v>382</v>
      </c>
      <c r="D7" s="49" t="s">
        <v>311</v>
      </c>
      <c r="E7" s="52">
        <v>8</v>
      </c>
      <c r="F7" s="52">
        <f t="shared" ref="F7:F8" si="0">E7*2</f>
        <v>16</v>
      </c>
      <c r="G7" s="48"/>
    </row>
    <row r="8" spans="1:7" ht="31.5" x14ac:dyDescent="0.25">
      <c r="A8" s="57" t="s">
        <v>99</v>
      </c>
      <c r="B8" s="50" t="s">
        <v>287</v>
      </c>
      <c r="C8" s="51" t="s">
        <v>382</v>
      </c>
      <c r="D8" s="49" t="s">
        <v>311</v>
      </c>
      <c r="E8" s="55">
        <v>1</v>
      </c>
      <c r="F8" s="52">
        <f t="shared" si="0"/>
        <v>2</v>
      </c>
      <c r="G8" s="48"/>
    </row>
    <row r="9" spans="1:7" ht="31.5" x14ac:dyDescent="0.25">
      <c r="A9" s="41">
        <v>3</v>
      </c>
      <c r="B9" s="54" t="s">
        <v>541</v>
      </c>
      <c r="C9" s="58"/>
      <c r="D9" s="58"/>
      <c r="E9" s="55"/>
      <c r="F9" s="47">
        <f>F10+F11</f>
        <v>4</v>
      </c>
      <c r="G9" s="48"/>
    </row>
    <row r="10" spans="1:7" ht="31.5" x14ac:dyDescent="0.25">
      <c r="A10" s="59" t="s">
        <v>33</v>
      </c>
      <c r="B10" s="60" t="s">
        <v>542</v>
      </c>
      <c r="C10" s="51" t="s">
        <v>382</v>
      </c>
      <c r="D10" s="49" t="s">
        <v>8</v>
      </c>
      <c r="E10" s="52">
        <v>1</v>
      </c>
      <c r="F10" s="52">
        <f t="shared" ref="F10:F11" si="1">E10</f>
        <v>1</v>
      </c>
      <c r="G10" s="48"/>
    </row>
    <row r="11" spans="1:7" ht="31.5" x14ac:dyDescent="0.25">
      <c r="A11" s="49" t="s">
        <v>35</v>
      </c>
      <c r="B11" s="60" t="s">
        <v>543</v>
      </c>
      <c r="C11" s="51" t="s">
        <v>382</v>
      </c>
      <c r="D11" s="49" t="s">
        <v>8</v>
      </c>
      <c r="E11" s="52">
        <v>3</v>
      </c>
      <c r="F11" s="52">
        <f t="shared" si="1"/>
        <v>3</v>
      </c>
      <c r="G11" s="48"/>
    </row>
    <row r="12" spans="1:7" ht="31.5" x14ac:dyDescent="0.25">
      <c r="A12" s="41">
        <v>4</v>
      </c>
      <c r="B12" s="45" t="s">
        <v>544</v>
      </c>
      <c r="C12" s="51"/>
      <c r="D12" s="49"/>
      <c r="E12" s="61"/>
      <c r="F12" s="47">
        <f>F14+F15+F16+F17+F18+F19</f>
        <v>14.5</v>
      </c>
      <c r="G12" s="48"/>
    </row>
    <row r="13" spans="1:7" ht="75.75" customHeight="1" x14ac:dyDescent="0.25">
      <c r="A13" s="59">
        <v>4.0999999999999996</v>
      </c>
      <c r="B13" s="50" t="s">
        <v>545</v>
      </c>
      <c r="C13" s="58"/>
      <c r="D13" s="58"/>
      <c r="E13" s="58"/>
      <c r="F13" s="48"/>
      <c r="G13" s="48"/>
    </row>
    <row r="14" spans="1:7" ht="15.75" x14ac:dyDescent="0.25">
      <c r="A14" s="59" t="s">
        <v>43</v>
      </c>
      <c r="B14" s="62" t="s">
        <v>302</v>
      </c>
      <c r="C14" s="63" t="s">
        <v>103</v>
      </c>
      <c r="D14" s="63" t="s">
        <v>14</v>
      </c>
      <c r="E14" s="52">
        <v>4</v>
      </c>
      <c r="F14" s="52">
        <f t="shared" ref="F14:F18" si="2">E14</f>
        <v>4</v>
      </c>
      <c r="G14" s="48"/>
    </row>
    <row r="15" spans="1:7" ht="15.75" x14ac:dyDescent="0.25">
      <c r="A15" s="59" t="s">
        <v>45</v>
      </c>
      <c r="B15" s="50" t="s">
        <v>303</v>
      </c>
      <c r="C15" s="63" t="s">
        <v>304</v>
      </c>
      <c r="D15" s="63" t="s">
        <v>14</v>
      </c>
      <c r="E15" s="52">
        <v>1.5</v>
      </c>
      <c r="F15" s="52">
        <f t="shared" si="2"/>
        <v>1.5</v>
      </c>
      <c r="G15" s="48"/>
    </row>
    <row r="16" spans="1:7" ht="78.75" x14ac:dyDescent="0.25">
      <c r="A16" s="59">
        <v>4.2</v>
      </c>
      <c r="B16" s="64" t="s">
        <v>546</v>
      </c>
      <c r="C16" s="65" t="s">
        <v>305</v>
      </c>
      <c r="D16" s="63" t="s">
        <v>14</v>
      </c>
      <c r="E16" s="52">
        <v>2</v>
      </c>
      <c r="F16" s="52">
        <f t="shared" si="2"/>
        <v>2</v>
      </c>
      <c r="G16" s="48"/>
    </row>
    <row r="17" spans="1:7" ht="31.5" x14ac:dyDescent="0.25">
      <c r="A17" s="57">
        <v>4.3</v>
      </c>
      <c r="B17" s="50" t="s">
        <v>306</v>
      </c>
      <c r="C17" s="51" t="s">
        <v>382</v>
      </c>
      <c r="D17" s="63" t="s">
        <v>14</v>
      </c>
      <c r="E17" s="52">
        <v>1.5</v>
      </c>
      <c r="F17" s="52">
        <f t="shared" si="2"/>
        <v>1.5</v>
      </c>
      <c r="G17" s="48"/>
    </row>
    <row r="18" spans="1:7" ht="47.25" x14ac:dyDescent="0.25">
      <c r="A18" s="57">
        <v>4.4000000000000004</v>
      </c>
      <c r="B18" s="50" t="s">
        <v>307</v>
      </c>
      <c r="C18" s="51" t="s">
        <v>382</v>
      </c>
      <c r="D18" s="63" t="s">
        <v>14</v>
      </c>
      <c r="E18" s="52">
        <v>3.5</v>
      </c>
      <c r="F18" s="52">
        <f t="shared" si="2"/>
        <v>3.5</v>
      </c>
      <c r="G18" s="48"/>
    </row>
    <row r="19" spans="1:7" ht="31.5" x14ac:dyDescent="0.25">
      <c r="A19" s="57">
        <v>4.5</v>
      </c>
      <c r="B19" s="50" t="s">
        <v>287</v>
      </c>
      <c r="C19" s="51" t="s">
        <v>382</v>
      </c>
      <c r="D19" s="49" t="s">
        <v>311</v>
      </c>
      <c r="E19" s="55">
        <v>1</v>
      </c>
      <c r="F19" s="52">
        <f>E19*2</f>
        <v>2</v>
      </c>
      <c r="G19" s="48"/>
    </row>
    <row r="20" spans="1:7" ht="31.5" x14ac:dyDescent="0.25">
      <c r="A20" s="66">
        <v>5</v>
      </c>
      <c r="B20" s="54" t="s">
        <v>547</v>
      </c>
      <c r="C20" s="67"/>
      <c r="D20" s="58"/>
      <c r="E20" s="58"/>
      <c r="F20" s="47">
        <f>F21+F23+F24</f>
        <v>23</v>
      </c>
      <c r="G20" s="48"/>
    </row>
    <row r="21" spans="1:7" ht="47.25" x14ac:dyDescent="0.25">
      <c r="A21" s="59">
        <v>5.0999999999999996</v>
      </c>
      <c r="B21" s="50" t="s">
        <v>548</v>
      </c>
      <c r="C21" s="51" t="s">
        <v>382</v>
      </c>
      <c r="D21" s="49" t="s">
        <v>310</v>
      </c>
      <c r="E21" s="52">
        <v>8</v>
      </c>
      <c r="F21" s="52">
        <f>E21*2</f>
        <v>16</v>
      </c>
      <c r="G21" s="48"/>
    </row>
    <row r="22" spans="1:7" ht="15.75" x14ac:dyDescent="0.25">
      <c r="A22" s="49">
        <v>5.2</v>
      </c>
      <c r="B22" s="60" t="s">
        <v>549</v>
      </c>
      <c r="C22" s="51"/>
      <c r="D22" s="65"/>
      <c r="E22" s="65"/>
      <c r="F22" s="48"/>
      <c r="G22" s="48"/>
    </row>
    <row r="23" spans="1:7" ht="31.5" x14ac:dyDescent="0.25">
      <c r="A23" s="59" t="s">
        <v>443</v>
      </c>
      <c r="B23" s="50" t="s">
        <v>308</v>
      </c>
      <c r="C23" s="51" t="s">
        <v>382</v>
      </c>
      <c r="D23" s="63" t="s">
        <v>14</v>
      </c>
      <c r="E23" s="52">
        <v>5.5</v>
      </c>
      <c r="F23" s="52">
        <f>E23</f>
        <v>5.5</v>
      </c>
      <c r="G23" s="48"/>
    </row>
    <row r="24" spans="1:7" ht="31.5" x14ac:dyDescent="0.25">
      <c r="A24" s="59" t="s">
        <v>444</v>
      </c>
      <c r="B24" s="50" t="s">
        <v>309</v>
      </c>
      <c r="C24" s="51" t="s">
        <v>382</v>
      </c>
      <c r="D24" s="63" t="s">
        <v>14</v>
      </c>
      <c r="E24" s="52">
        <v>1.5</v>
      </c>
      <c r="F24" s="52">
        <f t="shared" ref="F24:F25" si="3">E24</f>
        <v>1.5</v>
      </c>
      <c r="G24" s="48"/>
    </row>
    <row r="25" spans="1:7" ht="31.5" x14ac:dyDescent="0.25">
      <c r="A25" s="42">
        <v>6</v>
      </c>
      <c r="B25" s="54" t="s">
        <v>217</v>
      </c>
      <c r="C25" s="51" t="s">
        <v>382</v>
      </c>
      <c r="D25" s="63" t="s">
        <v>14</v>
      </c>
      <c r="E25" s="52">
        <v>3.5</v>
      </c>
      <c r="F25" s="47">
        <f t="shared" si="3"/>
        <v>3.5</v>
      </c>
      <c r="G25" s="48"/>
    </row>
    <row r="26" spans="1:7" ht="15.75" x14ac:dyDescent="0.25">
      <c r="E26" s="52">
        <f>SUM(E4:E25)*70/100</f>
        <v>38.5</v>
      </c>
      <c r="F26" s="52">
        <f>(F4+F5+F7+F8+F10+F11+F14+F15+F16+F17+F18+F19+F21+F23+F24+F25)*70/100</f>
        <v>58.1</v>
      </c>
    </row>
    <row r="27" spans="1:7" x14ac:dyDescent="0.25">
      <c r="E27" s="68"/>
    </row>
    <row r="29" spans="1:7" ht="31.5" x14ac:dyDescent="0.25">
      <c r="A29" s="41" t="s">
        <v>0</v>
      </c>
      <c r="B29" s="42" t="s">
        <v>1</v>
      </c>
      <c r="C29" s="42" t="s">
        <v>2</v>
      </c>
      <c r="D29" s="43" t="s">
        <v>3</v>
      </c>
      <c r="E29" s="43" t="s">
        <v>296</v>
      </c>
      <c r="F29" s="43" t="s">
        <v>483</v>
      </c>
      <c r="G29" s="43" t="s">
        <v>484</v>
      </c>
    </row>
    <row r="30" spans="1:7" ht="31.5" x14ac:dyDescent="0.25">
      <c r="A30" s="41">
        <v>1</v>
      </c>
      <c r="B30" s="54" t="s">
        <v>550</v>
      </c>
      <c r="C30" s="58"/>
      <c r="D30" s="58"/>
      <c r="E30" s="55"/>
      <c r="F30" s="48"/>
      <c r="G30" s="48"/>
    </row>
    <row r="31" spans="1:7" ht="31.5" x14ac:dyDescent="0.25">
      <c r="A31" s="59">
        <v>1.1000000000000001</v>
      </c>
      <c r="B31" s="50" t="s">
        <v>551</v>
      </c>
      <c r="C31" s="51"/>
      <c r="D31" s="58"/>
      <c r="E31" s="55"/>
      <c r="F31" s="48"/>
      <c r="G31" s="48"/>
    </row>
    <row r="32" spans="1:7" ht="15.75" x14ac:dyDescent="0.25">
      <c r="A32" s="59" t="s">
        <v>342</v>
      </c>
      <c r="B32" s="50" t="s">
        <v>298</v>
      </c>
      <c r="C32" s="51" t="s">
        <v>247</v>
      </c>
      <c r="D32" s="49" t="s">
        <v>8</v>
      </c>
      <c r="E32" s="52">
        <v>6.5</v>
      </c>
      <c r="F32" s="52">
        <f>E32</f>
        <v>6.5</v>
      </c>
      <c r="G32" s="48"/>
    </row>
    <row r="33" spans="1:7" ht="15.75" x14ac:dyDescent="0.25">
      <c r="A33" s="59" t="s">
        <v>344</v>
      </c>
      <c r="B33" s="50" t="s">
        <v>299</v>
      </c>
      <c r="C33" s="51" t="s">
        <v>247</v>
      </c>
      <c r="D33" s="49" t="s">
        <v>8</v>
      </c>
      <c r="E33" s="52">
        <v>22</v>
      </c>
      <c r="F33" s="52">
        <f t="shared" ref="F33:F38" si="4">E33</f>
        <v>22</v>
      </c>
      <c r="G33" s="48"/>
    </row>
    <row r="34" spans="1:7" ht="31.5" x14ac:dyDescent="0.25">
      <c r="A34" s="49" t="s">
        <v>346</v>
      </c>
      <c r="B34" s="50" t="s">
        <v>552</v>
      </c>
      <c r="C34" s="51" t="s">
        <v>247</v>
      </c>
      <c r="D34" s="49" t="s">
        <v>8</v>
      </c>
      <c r="E34" s="52">
        <v>20</v>
      </c>
      <c r="F34" s="52">
        <f t="shared" si="4"/>
        <v>20</v>
      </c>
      <c r="G34" s="48"/>
    </row>
    <row r="35" spans="1:7" ht="31.5" x14ac:dyDescent="0.25">
      <c r="A35" s="49" t="s">
        <v>485</v>
      </c>
      <c r="B35" s="50" t="s">
        <v>553</v>
      </c>
      <c r="C35" s="51" t="s">
        <v>247</v>
      </c>
      <c r="D35" s="49" t="s">
        <v>8</v>
      </c>
      <c r="E35" s="52">
        <v>6.5</v>
      </c>
      <c r="F35" s="52">
        <f t="shared" si="4"/>
        <v>6.5</v>
      </c>
      <c r="G35" s="48"/>
    </row>
    <row r="36" spans="1:7" ht="15.75" x14ac:dyDescent="0.25">
      <c r="A36" s="59">
        <v>2</v>
      </c>
      <c r="B36" s="50" t="s">
        <v>554</v>
      </c>
      <c r="C36" s="51"/>
      <c r="D36" s="58"/>
      <c r="E36" s="52"/>
      <c r="F36" s="52">
        <f t="shared" si="4"/>
        <v>0</v>
      </c>
      <c r="G36" s="48"/>
    </row>
    <row r="37" spans="1:7" ht="31.5" x14ac:dyDescent="0.25">
      <c r="A37" s="59">
        <v>2.1</v>
      </c>
      <c r="B37" s="50" t="s">
        <v>555</v>
      </c>
      <c r="C37" s="51" t="s">
        <v>247</v>
      </c>
      <c r="D37" s="49" t="s">
        <v>8</v>
      </c>
      <c r="E37" s="52">
        <v>5.5</v>
      </c>
      <c r="F37" s="52">
        <f t="shared" si="4"/>
        <v>5.5</v>
      </c>
      <c r="G37" s="48"/>
    </row>
    <row r="38" spans="1:7" ht="31.5" x14ac:dyDescent="0.25">
      <c r="A38" s="59">
        <v>2.2000000000000002</v>
      </c>
      <c r="B38" s="50" t="s">
        <v>556</v>
      </c>
      <c r="C38" s="51" t="s">
        <v>247</v>
      </c>
      <c r="D38" s="49" t="s">
        <v>8</v>
      </c>
      <c r="E38" s="52">
        <v>10.5</v>
      </c>
      <c r="F38" s="52">
        <f t="shared" si="4"/>
        <v>10.5</v>
      </c>
      <c r="G38" s="48"/>
    </row>
    <row r="39" spans="1:7" ht="15.75" x14ac:dyDescent="0.25">
      <c r="E39" s="52">
        <f>SUM(E32:E38)*70/100</f>
        <v>49.7</v>
      </c>
      <c r="F39" s="52">
        <f>SUM(F32:F38)*70/100</f>
        <v>49.7</v>
      </c>
    </row>
    <row r="43" spans="1:7" s="40" customFormat="1" ht="15.75" x14ac:dyDescent="0.25">
      <c r="A43" s="54" t="s">
        <v>0</v>
      </c>
      <c r="B43" s="54" t="s">
        <v>1</v>
      </c>
      <c r="C43" s="42" t="s">
        <v>487</v>
      </c>
      <c r="D43" s="42" t="s">
        <v>486</v>
      </c>
    </row>
    <row r="44" spans="1:7" ht="15.75" x14ac:dyDescent="0.25">
      <c r="A44" s="59">
        <v>1</v>
      </c>
      <c r="B44" s="50" t="str">
        <f>B3</f>
        <v>Công tác chuẩn bị</v>
      </c>
      <c r="C44" s="65">
        <f>F3</f>
        <v>20</v>
      </c>
      <c r="D44" s="69">
        <f>C44/$C$50</f>
        <v>0.24096385542168675</v>
      </c>
    </row>
    <row r="45" spans="1:7" ht="15.75" x14ac:dyDescent="0.25">
      <c r="A45" s="59">
        <v>2</v>
      </c>
      <c r="B45" s="50" t="str">
        <f>B6</f>
        <v>Thu thập tài liệu, dữ liệu</v>
      </c>
      <c r="C45" s="65">
        <f>F6</f>
        <v>18</v>
      </c>
      <c r="D45" s="69">
        <f t="shared" ref="D45:D49" si="5">C45/$C$50</f>
        <v>0.21686746987951808</v>
      </c>
    </row>
    <row r="46" spans="1:7" ht="15.75" x14ac:dyDescent="0.25">
      <c r="A46" s="59">
        <v>3</v>
      </c>
      <c r="B46" s="50" t="str">
        <f>B9</f>
        <v>Xây dựng dữ liệu thuộc tính điều tra, đánh giá, bảo vệ, cải tạo, phục hồi đất</v>
      </c>
      <c r="C46" s="65">
        <f>F9</f>
        <v>4</v>
      </c>
      <c r="D46" s="69">
        <f t="shared" si="5"/>
        <v>4.8192771084337352E-2</v>
      </c>
    </row>
    <row r="47" spans="1:7" ht="31.5" x14ac:dyDescent="0.25">
      <c r="A47" s="59">
        <v>4</v>
      </c>
      <c r="B47" s="50" t="str">
        <f>B12</f>
        <v>Xây dựng dữ liệu đất đai phi cấu trúc về điều tra, đánh giá, bảo vệ, cải tạo, phục hồi đất</v>
      </c>
      <c r="C47" s="65">
        <f>F12</f>
        <v>14.5</v>
      </c>
      <c r="D47" s="69">
        <f t="shared" si="5"/>
        <v>0.1746987951807229</v>
      </c>
    </row>
    <row r="48" spans="1:7" ht="30.75" customHeight="1" x14ac:dyDescent="0.25">
      <c r="A48" s="59">
        <v>5</v>
      </c>
      <c r="B48" s="50" t="str">
        <f>B20</f>
        <v>Đối soát, hoàn thiện dữ liệu và xây dựng siêu dữ liệu điều tra, đánh giá, bảo vệ, cải tạo, phục hồi đất</v>
      </c>
      <c r="C48" s="65">
        <f>F20</f>
        <v>23</v>
      </c>
      <c r="D48" s="69">
        <f t="shared" si="5"/>
        <v>0.27710843373493976</v>
      </c>
    </row>
    <row r="49" spans="1:4" ht="15.75" x14ac:dyDescent="0.25">
      <c r="A49" s="59">
        <v>6</v>
      </c>
      <c r="B49" s="50" t="str">
        <f>B25</f>
        <v>Tích hợp dữ liệu vào hệ thống</v>
      </c>
      <c r="C49" s="65">
        <f>F25</f>
        <v>3.5</v>
      </c>
      <c r="D49" s="69">
        <f t="shared" si="5"/>
        <v>4.2168674698795178E-2</v>
      </c>
    </row>
    <row r="50" spans="1:4" ht="15.75" x14ac:dyDescent="0.25">
      <c r="C50" s="65">
        <f>SUM(C44:C49)</f>
        <v>83</v>
      </c>
    </row>
  </sheetData>
  <pageMargins left="0.7" right="0.7" top="0.75" bottom="0.75" header="0.3" footer="0.3"/>
  <ignoredErrors>
    <ignoredError sqref="F20"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8"/>
  <sheetViews>
    <sheetView workbookViewId="0">
      <selection activeCell="B41" sqref="B41"/>
    </sheetView>
  </sheetViews>
  <sheetFormatPr defaultColWidth="9" defaultRowHeight="15" x14ac:dyDescent="0.25"/>
  <cols>
    <col min="1" max="1" width="9" style="17"/>
    <col min="2" max="2" width="71.28515625" style="17" customWidth="1"/>
    <col min="3" max="3" width="15" style="17" customWidth="1"/>
    <col min="4" max="4" width="19.42578125" style="17" customWidth="1"/>
    <col min="5" max="5" width="17.85546875" style="17" customWidth="1"/>
    <col min="6" max="6" width="16" style="17" customWidth="1"/>
    <col min="7" max="16384" width="9" style="17"/>
  </cols>
  <sheetData>
    <row r="2" spans="1:5" ht="50.65" customHeight="1" x14ac:dyDescent="0.25">
      <c r="A2" s="14" t="s">
        <v>0</v>
      </c>
      <c r="B2" s="15" t="s">
        <v>1</v>
      </c>
      <c r="C2" s="15" t="s">
        <v>2</v>
      </c>
      <c r="D2" s="16" t="s">
        <v>3</v>
      </c>
      <c r="E2" s="16" t="s">
        <v>296</v>
      </c>
    </row>
    <row r="3" spans="1:5" ht="15.75" x14ac:dyDescent="0.25">
      <c r="A3" s="14">
        <v>1</v>
      </c>
      <c r="B3" s="18" t="s">
        <v>23</v>
      </c>
      <c r="C3" s="19"/>
      <c r="D3" s="19"/>
      <c r="E3" s="19"/>
    </row>
    <row r="4" spans="1:5" ht="63" x14ac:dyDescent="0.25">
      <c r="A4" s="20" t="s">
        <v>24</v>
      </c>
      <c r="B4" s="2" t="s">
        <v>539</v>
      </c>
      <c r="C4" s="21" t="s">
        <v>382</v>
      </c>
      <c r="D4" s="20" t="s">
        <v>310</v>
      </c>
      <c r="E4" s="22">
        <v>7.5</v>
      </c>
    </row>
    <row r="5" spans="1:5" ht="47.25" x14ac:dyDescent="0.25">
      <c r="A5" s="20" t="s">
        <v>27</v>
      </c>
      <c r="B5" s="23" t="s">
        <v>540</v>
      </c>
      <c r="C5" s="21" t="s">
        <v>382</v>
      </c>
      <c r="D5" s="20" t="s">
        <v>310</v>
      </c>
      <c r="E5" s="22">
        <v>7.5</v>
      </c>
    </row>
    <row r="6" spans="1:5" ht="15.75" x14ac:dyDescent="0.25">
      <c r="A6" s="14">
        <v>2</v>
      </c>
      <c r="B6" s="24" t="s">
        <v>30</v>
      </c>
      <c r="C6" s="21"/>
      <c r="D6" s="20"/>
      <c r="E6" s="25"/>
    </row>
    <row r="7" spans="1:5" ht="31.5" x14ac:dyDescent="0.25">
      <c r="A7" s="26" t="s">
        <v>97</v>
      </c>
      <c r="B7" s="2" t="s">
        <v>30</v>
      </c>
      <c r="C7" s="21" t="s">
        <v>382</v>
      </c>
      <c r="D7" s="20" t="s">
        <v>311</v>
      </c>
      <c r="E7" s="25">
        <v>12</v>
      </c>
    </row>
    <row r="8" spans="1:5" ht="31.5" x14ac:dyDescent="0.25">
      <c r="A8" s="27" t="s">
        <v>99</v>
      </c>
      <c r="B8" s="2" t="s">
        <v>287</v>
      </c>
      <c r="C8" s="21" t="s">
        <v>382</v>
      </c>
      <c r="D8" s="20" t="s">
        <v>311</v>
      </c>
      <c r="E8" s="25">
        <v>1</v>
      </c>
    </row>
    <row r="9" spans="1:5" ht="31.5" x14ac:dyDescent="0.25">
      <c r="A9" s="14">
        <v>3</v>
      </c>
      <c r="B9" s="24" t="s">
        <v>541</v>
      </c>
      <c r="C9" s="28"/>
      <c r="D9" s="28"/>
      <c r="E9" s="25"/>
    </row>
    <row r="10" spans="1:5" ht="15.75" x14ac:dyDescent="0.25">
      <c r="A10" s="29">
        <v>3.1</v>
      </c>
      <c r="B10" s="30" t="s">
        <v>300</v>
      </c>
      <c r="C10" s="28"/>
      <c r="D10" s="28"/>
      <c r="E10" s="25"/>
    </row>
    <row r="11" spans="1:5" ht="15.75" x14ac:dyDescent="0.25">
      <c r="A11" s="29">
        <v>3.2</v>
      </c>
      <c r="B11" s="30" t="s">
        <v>557</v>
      </c>
      <c r="C11" s="28"/>
      <c r="D11" s="28"/>
      <c r="E11" s="25"/>
    </row>
    <row r="12" spans="1:5" ht="15.75" x14ac:dyDescent="0.25">
      <c r="A12" s="29">
        <v>3.3</v>
      </c>
      <c r="B12" s="30" t="s">
        <v>301</v>
      </c>
      <c r="C12" s="28"/>
      <c r="D12" s="28"/>
      <c r="E12" s="25"/>
    </row>
    <row r="13" spans="1:5" ht="31.5" x14ac:dyDescent="0.25">
      <c r="A13" s="29" t="s">
        <v>441</v>
      </c>
      <c r="B13" s="30" t="s">
        <v>542</v>
      </c>
      <c r="C13" s="21" t="s">
        <v>382</v>
      </c>
      <c r="D13" s="20" t="s">
        <v>8</v>
      </c>
      <c r="E13" s="25">
        <v>1.5</v>
      </c>
    </row>
    <row r="14" spans="1:5" ht="31.5" x14ac:dyDescent="0.25">
      <c r="A14" s="20" t="s">
        <v>442</v>
      </c>
      <c r="B14" s="30" t="s">
        <v>543</v>
      </c>
      <c r="C14" s="21" t="s">
        <v>382</v>
      </c>
      <c r="D14" s="20" t="s">
        <v>8</v>
      </c>
      <c r="E14" s="25">
        <v>5</v>
      </c>
    </row>
    <row r="15" spans="1:5" ht="31.5" x14ac:dyDescent="0.25">
      <c r="A15" s="14">
        <v>4</v>
      </c>
      <c r="B15" s="18" t="s">
        <v>544</v>
      </c>
      <c r="C15" s="21"/>
      <c r="D15" s="20"/>
      <c r="E15" s="31"/>
    </row>
    <row r="16" spans="1:5" ht="15.75" x14ac:dyDescent="0.25">
      <c r="A16" s="32"/>
      <c r="B16" s="24"/>
      <c r="C16" s="28"/>
      <c r="D16" s="28"/>
      <c r="E16" s="28"/>
    </row>
    <row r="17" spans="1:5" ht="78.75" x14ac:dyDescent="0.25">
      <c r="A17" s="29">
        <v>4.0999999999999996</v>
      </c>
      <c r="B17" s="2" t="s">
        <v>545</v>
      </c>
      <c r="C17" s="28"/>
      <c r="D17" s="28"/>
      <c r="E17" s="28"/>
    </row>
    <row r="18" spans="1:5" ht="15.75" x14ac:dyDescent="0.25">
      <c r="A18" s="29" t="s">
        <v>43</v>
      </c>
      <c r="B18" s="33" t="s">
        <v>302</v>
      </c>
      <c r="C18" s="34" t="s">
        <v>103</v>
      </c>
      <c r="D18" s="34" t="s">
        <v>14</v>
      </c>
      <c r="E18" s="35">
        <v>6</v>
      </c>
    </row>
    <row r="19" spans="1:5" ht="15.75" x14ac:dyDescent="0.25">
      <c r="A19" s="29" t="s">
        <v>45</v>
      </c>
      <c r="B19" s="2" t="s">
        <v>303</v>
      </c>
      <c r="C19" s="34" t="s">
        <v>304</v>
      </c>
      <c r="D19" s="34" t="s">
        <v>14</v>
      </c>
      <c r="E19" s="35">
        <v>2</v>
      </c>
    </row>
    <row r="20" spans="1:5" ht="78.75" x14ac:dyDescent="0.25">
      <c r="A20" s="29">
        <v>4.2</v>
      </c>
      <c r="B20" s="36" t="s">
        <v>558</v>
      </c>
      <c r="C20" s="37" t="s">
        <v>305</v>
      </c>
      <c r="D20" s="34" t="s">
        <v>14</v>
      </c>
      <c r="E20" s="35">
        <v>3</v>
      </c>
    </row>
    <row r="21" spans="1:5" ht="47.25" x14ac:dyDescent="0.25">
      <c r="A21" s="27">
        <v>4.3</v>
      </c>
      <c r="B21" s="2" t="s">
        <v>559</v>
      </c>
      <c r="C21" s="21" t="s">
        <v>382</v>
      </c>
      <c r="D21" s="34" t="s">
        <v>14</v>
      </c>
      <c r="E21" s="22">
        <v>2</v>
      </c>
    </row>
    <row r="22" spans="1:5" ht="47.25" x14ac:dyDescent="0.25">
      <c r="A22" s="27">
        <v>4.4000000000000004</v>
      </c>
      <c r="B22" s="2" t="s">
        <v>560</v>
      </c>
      <c r="C22" s="21" t="s">
        <v>382</v>
      </c>
      <c r="D22" s="34" t="s">
        <v>14</v>
      </c>
      <c r="E22" s="25">
        <v>5</v>
      </c>
    </row>
    <row r="23" spans="1:5" ht="31.5" x14ac:dyDescent="0.25">
      <c r="A23" s="27">
        <v>4.5</v>
      </c>
      <c r="B23" s="2" t="s">
        <v>287</v>
      </c>
      <c r="C23" s="21" t="s">
        <v>382</v>
      </c>
      <c r="D23" s="20" t="s">
        <v>311</v>
      </c>
      <c r="E23" s="25">
        <v>1</v>
      </c>
    </row>
    <row r="24" spans="1:5" ht="31.5" x14ac:dyDescent="0.25">
      <c r="A24" s="32">
        <v>5</v>
      </c>
      <c r="B24" s="24" t="s">
        <v>547</v>
      </c>
      <c r="C24" s="38"/>
      <c r="D24" s="28"/>
      <c r="E24" s="28"/>
    </row>
    <row r="25" spans="1:5" ht="47.25" x14ac:dyDescent="0.25">
      <c r="A25" s="29">
        <v>5.0999999999999996</v>
      </c>
      <c r="B25" s="2" t="s">
        <v>548</v>
      </c>
      <c r="C25" s="21" t="s">
        <v>382</v>
      </c>
      <c r="D25" s="20" t="s">
        <v>310</v>
      </c>
      <c r="E25" s="22">
        <v>12</v>
      </c>
    </row>
    <row r="26" spans="1:5" ht="15.75" x14ac:dyDescent="0.25">
      <c r="A26" s="20">
        <v>5.2</v>
      </c>
      <c r="B26" s="30" t="s">
        <v>549</v>
      </c>
      <c r="C26" s="21"/>
      <c r="D26" s="37"/>
      <c r="E26" s="37"/>
    </row>
    <row r="27" spans="1:5" ht="31.5" x14ac:dyDescent="0.25">
      <c r="A27" s="29" t="s">
        <v>443</v>
      </c>
      <c r="B27" s="2" t="s">
        <v>308</v>
      </c>
      <c r="C27" s="21" t="s">
        <v>382</v>
      </c>
      <c r="D27" s="34" t="s">
        <v>14</v>
      </c>
      <c r="E27" s="22">
        <v>8</v>
      </c>
    </row>
    <row r="28" spans="1:5" ht="31.5" x14ac:dyDescent="0.25">
      <c r="A28" s="29" t="s">
        <v>444</v>
      </c>
      <c r="B28" s="2" t="s">
        <v>309</v>
      </c>
      <c r="C28" s="21" t="s">
        <v>382</v>
      </c>
      <c r="D28" s="34" t="s">
        <v>14</v>
      </c>
      <c r="E28" s="22">
        <v>2</v>
      </c>
    </row>
    <row r="29" spans="1:5" ht="31.5" x14ac:dyDescent="0.25">
      <c r="A29" s="15">
        <v>6</v>
      </c>
      <c r="B29" s="24" t="s">
        <v>217</v>
      </c>
      <c r="C29" s="21" t="s">
        <v>382</v>
      </c>
      <c r="D29" s="34" t="s">
        <v>14</v>
      </c>
      <c r="E29" s="22">
        <v>5</v>
      </c>
    </row>
    <row r="30" spans="1:5" ht="31.5" x14ac:dyDescent="0.25">
      <c r="A30" s="14" t="s">
        <v>199</v>
      </c>
      <c r="B30" s="24" t="s">
        <v>550</v>
      </c>
      <c r="C30" s="28"/>
      <c r="D30" s="28"/>
      <c r="E30" s="25"/>
    </row>
    <row r="31" spans="1:5" ht="15.75" x14ac:dyDescent="0.25">
      <c r="A31" s="29">
        <v>1</v>
      </c>
      <c r="B31" s="2" t="s">
        <v>297</v>
      </c>
      <c r="C31" s="21"/>
      <c r="D31" s="28"/>
      <c r="E31" s="25"/>
    </row>
    <row r="32" spans="1:5" ht="15.75" x14ac:dyDescent="0.25">
      <c r="A32" s="29">
        <v>1.1000000000000001</v>
      </c>
      <c r="B32" s="2" t="s">
        <v>298</v>
      </c>
      <c r="C32" s="21" t="s">
        <v>247</v>
      </c>
      <c r="D32" s="20" t="s">
        <v>8</v>
      </c>
      <c r="E32" s="22">
        <v>10</v>
      </c>
    </row>
    <row r="33" spans="1:5" ht="25.5" customHeight="1" x14ac:dyDescent="0.25">
      <c r="A33" s="29">
        <v>1.2</v>
      </c>
      <c r="B33" s="2" t="s">
        <v>299</v>
      </c>
      <c r="C33" s="21" t="s">
        <v>247</v>
      </c>
      <c r="D33" s="20" t="s">
        <v>8</v>
      </c>
      <c r="E33" s="22">
        <v>34</v>
      </c>
    </row>
    <row r="34" spans="1:5" ht="31.5" x14ac:dyDescent="0.25">
      <c r="A34" s="20">
        <v>1.3</v>
      </c>
      <c r="B34" s="2" t="s">
        <v>561</v>
      </c>
      <c r="C34" s="21" t="s">
        <v>247</v>
      </c>
      <c r="D34" s="20" t="s">
        <v>8</v>
      </c>
      <c r="E34" s="22">
        <v>30</v>
      </c>
    </row>
    <row r="35" spans="1:5" ht="31.5" x14ac:dyDescent="0.25">
      <c r="A35" s="20">
        <v>1.4</v>
      </c>
      <c r="B35" s="2" t="s">
        <v>553</v>
      </c>
      <c r="C35" s="21" t="s">
        <v>247</v>
      </c>
      <c r="D35" s="20" t="s">
        <v>8</v>
      </c>
      <c r="E35" s="22">
        <v>10</v>
      </c>
    </row>
    <row r="36" spans="1:5" ht="15.75" x14ac:dyDescent="0.25">
      <c r="A36" s="29">
        <v>2</v>
      </c>
      <c r="B36" s="2" t="s">
        <v>554</v>
      </c>
      <c r="C36" s="21"/>
      <c r="D36" s="28"/>
      <c r="E36" s="22"/>
    </row>
    <row r="37" spans="1:5" ht="31.5" x14ac:dyDescent="0.25">
      <c r="A37" s="29">
        <v>2.1</v>
      </c>
      <c r="B37" s="2" t="s">
        <v>555</v>
      </c>
      <c r="C37" s="21" t="s">
        <v>247</v>
      </c>
      <c r="D37" s="20" t="s">
        <v>8</v>
      </c>
      <c r="E37" s="22">
        <v>8.5</v>
      </c>
    </row>
    <row r="38" spans="1:5" ht="31.5" x14ac:dyDescent="0.25">
      <c r="A38" s="29">
        <v>2.2000000000000002</v>
      </c>
      <c r="B38" s="2" t="s">
        <v>556</v>
      </c>
      <c r="C38" s="21" t="s">
        <v>247</v>
      </c>
      <c r="D38" s="20" t="s">
        <v>8</v>
      </c>
      <c r="E38" s="22">
        <v>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22"/>
  <sheetViews>
    <sheetView workbookViewId="0">
      <selection activeCell="H15" sqref="H15"/>
    </sheetView>
  </sheetViews>
  <sheetFormatPr defaultColWidth="9" defaultRowHeight="15" x14ac:dyDescent="0.25"/>
  <cols>
    <col min="1" max="1" width="9" style="17"/>
    <col min="2" max="2" width="33.5703125" style="17" customWidth="1"/>
    <col min="3" max="3" width="11.85546875" style="17" customWidth="1"/>
    <col min="4" max="4" width="11.42578125" style="17" customWidth="1"/>
    <col min="5" max="5" width="16" style="17" customWidth="1"/>
    <col min="6" max="16384" width="9" style="17"/>
  </cols>
  <sheetData>
    <row r="4" spans="1:5" ht="16.5" x14ac:dyDescent="0.25">
      <c r="A4" s="267" t="s">
        <v>0</v>
      </c>
      <c r="B4" s="267" t="s">
        <v>445</v>
      </c>
      <c r="C4" s="267" t="s">
        <v>2</v>
      </c>
      <c r="D4" s="13" t="s">
        <v>446</v>
      </c>
      <c r="E4" s="13" t="s">
        <v>448</v>
      </c>
    </row>
    <row r="5" spans="1:5" ht="33" x14ac:dyDescent="0.25">
      <c r="A5" s="267"/>
      <c r="B5" s="267"/>
      <c r="C5" s="267"/>
      <c r="D5" s="4" t="s">
        <v>447</v>
      </c>
      <c r="E5" s="5" t="s">
        <v>449</v>
      </c>
    </row>
    <row r="6" spans="1:5" ht="16.5" x14ac:dyDescent="0.25">
      <c r="A6" s="4">
        <v>1</v>
      </c>
      <c r="B6" s="6" t="s">
        <v>450</v>
      </c>
      <c r="C6" s="4" t="s">
        <v>451</v>
      </c>
      <c r="D6" s="4">
        <v>24</v>
      </c>
      <c r="E6" s="7">
        <v>5.4</v>
      </c>
    </row>
    <row r="7" spans="1:5" ht="16.5" x14ac:dyDescent="0.25">
      <c r="A7" s="4">
        <v>2</v>
      </c>
      <c r="B7" s="6" t="s">
        <v>452</v>
      </c>
      <c r="C7" s="4" t="s">
        <v>451</v>
      </c>
      <c r="D7" s="4">
        <v>60</v>
      </c>
      <c r="E7" s="7">
        <v>10</v>
      </c>
    </row>
    <row r="8" spans="1:5" ht="16.5" x14ac:dyDescent="0.25">
      <c r="A8" s="4">
        <v>3</v>
      </c>
      <c r="B8" s="6" t="s">
        <v>453</v>
      </c>
      <c r="C8" s="4" t="s">
        <v>451</v>
      </c>
      <c r="D8" s="4">
        <v>96</v>
      </c>
      <c r="E8" s="8">
        <f>'5. CSDL DT-DG-BV-CT-PHD'!F26</f>
        <v>58.1</v>
      </c>
    </row>
    <row r="9" spans="1:5" ht="16.5" x14ac:dyDescent="0.25">
      <c r="A9" s="4">
        <v>4</v>
      </c>
      <c r="B9" s="6" t="s">
        <v>454</v>
      </c>
      <c r="C9" s="4" t="s">
        <v>451</v>
      </c>
      <c r="D9" s="4">
        <v>96</v>
      </c>
      <c r="E9" s="8">
        <f>E8</f>
        <v>58.1</v>
      </c>
    </row>
    <row r="10" spans="1:5" ht="16.5" x14ac:dyDescent="0.25">
      <c r="A10" s="4">
        <v>5</v>
      </c>
      <c r="B10" s="6" t="s">
        <v>455</v>
      </c>
      <c r="C10" s="4" t="s">
        <v>451</v>
      </c>
      <c r="D10" s="4">
        <v>60</v>
      </c>
      <c r="E10" s="9">
        <f>E9/3</f>
        <v>19.366666666666667</v>
      </c>
    </row>
    <row r="11" spans="1:5" ht="16.5" x14ac:dyDescent="0.25">
      <c r="A11" s="4">
        <v>6</v>
      </c>
      <c r="B11" s="6" t="s">
        <v>456</v>
      </c>
      <c r="C11" s="4" t="s">
        <v>451</v>
      </c>
      <c r="D11" s="4">
        <v>12</v>
      </c>
      <c r="E11" s="9">
        <f>E10</f>
        <v>19.366666666666667</v>
      </c>
    </row>
    <row r="12" spans="1:5" ht="16.5" x14ac:dyDescent="0.25">
      <c r="A12" s="11">
        <v>7</v>
      </c>
      <c r="B12" s="12" t="s">
        <v>488</v>
      </c>
      <c r="C12" s="11" t="s">
        <v>489</v>
      </c>
      <c r="D12" s="39"/>
      <c r="E12" s="9">
        <f>(0.1*E10+0.04*E11)*8</f>
        <v>21.690666666666669</v>
      </c>
    </row>
    <row r="14" spans="1:5" ht="16.5" x14ac:dyDescent="0.25">
      <c r="A14" s="267" t="s">
        <v>0</v>
      </c>
      <c r="B14" s="267" t="s">
        <v>445</v>
      </c>
      <c r="C14" s="267" t="s">
        <v>2</v>
      </c>
      <c r="D14" s="13" t="s">
        <v>446</v>
      </c>
      <c r="E14" s="13" t="s">
        <v>448</v>
      </c>
    </row>
    <row r="15" spans="1:5" ht="33" x14ac:dyDescent="0.25">
      <c r="A15" s="267"/>
      <c r="B15" s="267"/>
      <c r="C15" s="267"/>
      <c r="D15" s="4" t="s">
        <v>447</v>
      </c>
      <c r="E15" s="5" t="s">
        <v>449</v>
      </c>
    </row>
    <row r="16" spans="1:5" ht="16.5" x14ac:dyDescent="0.25">
      <c r="A16" s="4">
        <v>1</v>
      </c>
      <c r="B16" s="6" t="s">
        <v>450</v>
      </c>
      <c r="C16" s="4" t="s">
        <v>451</v>
      </c>
      <c r="D16" s="4">
        <v>24</v>
      </c>
      <c r="E16" s="9">
        <v>2.4</v>
      </c>
    </row>
    <row r="17" spans="1:5" ht="16.5" x14ac:dyDescent="0.25">
      <c r="A17" s="4">
        <v>2</v>
      </c>
      <c r="B17" s="6" t="s">
        <v>452</v>
      </c>
      <c r="C17" s="4" t="s">
        <v>451</v>
      </c>
      <c r="D17" s="4">
        <v>60</v>
      </c>
      <c r="E17" s="9">
        <v>7</v>
      </c>
    </row>
    <row r="18" spans="1:5" ht="16.5" x14ac:dyDescent="0.25">
      <c r="A18" s="4">
        <v>3</v>
      </c>
      <c r="B18" s="6" t="s">
        <v>453</v>
      </c>
      <c r="C18" s="4" t="s">
        <v>451</v>
      </c>
      <c r="D18" s="4">
        <v>96</v>
      </c>
      <c r="E18" s="9">
        <f>'5. CSDL DT-DG-BV-CT-PHD'!F39</f>
        <v>49.7</v>
      </c>
    </row>
    <row r="19" spans="1:5" ht="16.5" x14ac:dyDescent="0.25">
      <c r="A19" s="4">
        <v>4</v>
      </c>
      <c r="B19" s="6" t="s">
        <v>454</v>
      </c>
      <c r="C19" s="4" t="s">
        <v>451</v>
      </c>
      <c r="D19" s="4">
        <v>96</v>
      </c>
      <c r="E19" s="9">
        <f>E18</f>
        <v>49.7</v>
      </c>
    </row>
    <row r="20" spans="1:5" ht="16.5" x14ac:dyDescent="0.25">
      <c r="A20" s="4">
        <v>5</v>
      </c>
      <c r="B20" s="6" t="s">
        <v>455</v>
      </c>
      <c r="C20" s="4" t="s">
        <v>451</v>
      </c>
      <c r="D20" s="4">
        <v>60</v>
      </c>
      <c r="E20" s="9">
        <f>E19/3</f>
        <v>16.566666666666666</v>
      </c>
    </row>
    <row r="21" spans="1:5" ht="16.5" x14ac:dyDescent="0.25">
      <c r="A21" s="4">
        <v>6</v>
      </c>
      <c r="B21" s="6" t="s">
        <v>456</v>
      </c>
      <c r="C21" s="4" t="s">
        <v>451</v>
      </c>
      <c r="D21" s="4">
        <v>12</v>
      </c>
      <c r="E21" s="9">
        <f>E20</f>
        <v>16.566666666666666</v>
      </c>
    </row>
    <row r="22" spans="1:5" ht="16.5" x14ac:dyDescent="0.25">
      <c r="A22" s="11">
        <v>7</v>
      </c>
      <c r="B22" s="12" t="s">
        <v>488</v>
      </c>
      <c r="C22" s="11" t="s">
        <v>489</v>
      </c>
      <c r="D22" s="39"/>
      <c r="E22" s="9">
        <f>(0.1*E20+0.04*E21)*8</f>
        <v>18.554666666666666</v>
      </c>
    </row>
  </sheetData>
  <mergeCells count="6">
    <mergeCell ref="A4:A5"/>
    <mergeCell ref="B4:B5"/>
    <mergeCell ref="C4:C5"/>
    <mergeCell ref="A14:A15"/>
    <mergeCell ref="B14:B15"/>
    <mergeCell ref="C14:C15"/>
  </mergeCells>
  <pageMargins left="0.7" right="0.7" top="0.75" bottom="0.75" header="0.3" footer="0.3"/>
  <ignoredErrors>
    <ignoredError sqref="E10 E20"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4"/>
  <sheetViews>
    <sheetView workbookViewId="0">
      <selection activeCell="D17" sqref="D17:D24"/>
    </sheetView>
  </sheetViews>
  <sheetFormatPr defaultRowHeight="15" x14ac:dyDescent="0.25"/>
  <cols>
    <col min="2" max="2" width="62.28515625" customWidth="1"/>
    <col min="4" max="4" width="18.42578125" customWidth="1"/>
  </cols>
  <sheetData>
    <row r="2" spans="1:4" ht="16.5" x14ac:dyDescent="0.25">
      <c r="A2" s="267" t="s">
        <v>0</v>
      </c>
      <c r="B2" s="267" t="s">
        <v>457</v>
      </c>
      <c r="C2" s="267" t="s">
        <v>2</v>
      </c>
      <c r="D2" s="3" t="s">
        <v>313</v>
      </c>
    </row>
    <row r="3" spans="1:4" ht="33" x14ac:dyDescent="0.25">
      <c r="A3" s="267"/>
      <c r="B3" s="267"/>
      <c r="C3" s="267"/>
      <c r="D3" s="5" t="s">
        <v>458</v>
      </c>
    </row>
    <row r="4" spans="1:4" ht="16.5" x14ac:dyDescent="0.25">
      <c r="A4" s="4">
        <v>1</v>
      </c>
      <c r="B4" s="10" t="s">
        <v>459</v>
      </c>
      <c r="C4" s="4" t="s">
        <v>460</v>
      </c>
      <c r="D4" s="9">
        <v>4.16</v>
      </c>
    </row>
    <row r="5" spans="1:4" ht="16.5" x14ac:dyDescent="0.25">
      <c r="A5" s="4">
        <v>2</v>
      </c>
      <c r="B5" s="10" t="s">
        <v>461</v>
      </c>
      <c r="C5" s="4" t="s">
        <v>462</v>
      </c>
      <c r="D5" s="9">
        <v>0.52</v>
      </c>
    </row>
    <row r="6" spans="1:4" ht="16.5" x14ac:dyDescent="0.25">
      <c r="A6" s="4">
        <v>3</v>
      </c>
      <c r="B6" s="10" t="s">
        <v>463</v>
      </c>
      <c r="C6" s="4" t="s">
        <v>464</v>
      </c>
      <c r="D6" s="9">
        <v>2.4</v>
      </c>
    </row>
    <row r="7" spans="1:4" ht="16.5" x14ac:dyDescent="0.25">
      <c r="A7" s="4">
        <v>4</v>
      </c>
      <c r="B7" s="10" t="s">
        <v>465</v>
      </c>
      <c r="C7" s="4" t="s">
        <v>451</v>
      </c>
      <c r="D7" s="9">
        <f>D4</f>
        <v>4.16</v>
      </c>
    </row>
    <row r="8" spans="1:4" ht="16.5" x14ac:dyDescent="0.25">
      <c r="A8" s="4">
        <v>5</v>
      </c>
      <c r="B8" s="10" t="s">
        <v>466</v>
      </c>
      <c r="C8" s="4" t="s">
        <v>451</v>
      </c>
      <c r="D8" s="9">
        <v>4.3</v>
      </c>
    </row>
    <row r="9" spans="1:4" ht="16.5" x14ac:dyDescent="0.25">
      <c r="A9" s="4">
        <v>6</v>
      </c>
      <c r="B9" s="10" t="s">
        <v>467</v>
      </c>
      <c r="C9" s="4" t="s">
        <v>462</v>
      </c>
      <c r="D9" s="9">
        <f>D7</f>
        <v>4.16</v>
      </c>
    </row>
    <row r="10" spans="1:4" ht="16.5" x14ac:dyDescent="0.25">
      <c r="A10" s="4">
        <v>7</v>
      </c>
      <c r="B10" s="10" t="s">
        <v>468</v>
      </c>
      <c r="C10" s="4" t="s">
        <v>462</v>
      </c>
      <c r="D10" s="9">
        <v>1.22</v>
      </c>
    </row>
    <row r="11" spans="1:4" ht="16.5" x14ac:dyDescent="0.25">
      <c r="A11" s="4">
        <v>8</v>
      </c>
      <c r="B11" s="10" t="s">
        <v>469</v>
      </c>
      <c r="C11" s="4" t="s">
        <v>451</v>
      </c>
      <c r="D11" s="9">
        <v>7</v>
      </c>
    </row>
    <row r="15" spans="1:4" ht="16.5" x14ac:dyDescent="0.25">
      <c r="A15" s="267" t="s">
        <v>0</v>
      </c>
      <c r="B15" s="267" t="s">
        <v>457</v>
      </c>
      <c r="C15" s="267" t="s">
        <v>2</v>
      </c>
      <c r="D15" s="3" t="s">
        <v>313</v>
      </c>
    </row>
    <row r="16" spans="1:4" ht="33" x14ac:dyDescent="0.25">
      <c r="A16" s="267"/>
      <c r="B16" s="267"/>
      <c r="C16" s="267"/>
      <c r="D16" s="5" t="s">
        <v>458</v>
      </c>
    </row>
    <row r="17" spans="1:4" ht="16.5" x14ac:dyDescent="0.25">
      <c r="A17" s="4">
        <v>1</v>
      </c>
      <c r="B17" s="10" t="s">
        <v>459</v>
      </c>
      <c r="C17" s="4" t="s">
        <v>460</v>
      </c>
      <c r="D17" s="9">
        <v>2.16</v>
      </c>
    </row>
    <row r="18" spans="1:4" ht="16.5" x14ac:dyDescent="0.25">
      <c r="A18" s="4">
        <v>2</v>
      </c>
      <c r="B18" s="10" t="s">
        <v>461</v>
      </c>
      <c r="C18" s="4" t="s">
        <v>462</v>
      </c>
      <c r="D18" s="9">
        <v>0.52</v>
      </c>
    </row>
    <row r="19" spans="1:4" ht="16.5" x14ac:dyDescent="0.25">
      <c r="A19" s="4">
        <v>3</v>
      </c>
      <c r="B19" s="10" t="s">
        <v>463</v>
      </c>
      <c r="C19" s="4" t="s">
        <v>464</v>
      </c>
      <c r="D19" s="9">
        <v>2</v>
      </c>
    </row>
    <row r="20" spans="1:4" ht="16.5" x14ac:dyDescent="0.25">
      <c r="A20" s="4">
        <v>4</v>
      </c>
      <c r="B20" s="10" t="s">
        <v>465</v>
      </c>
      <c r="C20" s="4" t="s">
        <v>451</v>
      </c>
      <c r="D20" s="9">
        <v>3</v>
      </c>
    </row>
    <row r="21" spans="1:4" ht="16.5" x14ac:dyDescent="0.25">
      <c r="A21" s="4">
        <v>5</v>
      </c>
      <c r="B21" s="10" t="s">
        <v>466</v>
      </c>
      <c r="C21" s="4" t="s">
        <v>451</v>
      </c>
      <c r="D21" s="9">
        <v>3</v>
      </c>
    </row>
    <row r="22" spans="1:4" ht="16.5" x14ac:dyDescent="0.25">
      <c r="A22" s="4">
        <v>6</v>
      </c>
      <c r="B22" s="10" t="s">
        <v>467</v>
      </c>
      <c r="C22" s="4" t="s">
        <v>462</v>
      </c>
      <c r="D22" s="9">
        <v>2</v>
      </c>
    </row>
    <row r="23" spans="1:4" ht="16.5" x14ac:dyDescent="0.25">
      <c r="A23" s="4">
        <v>7</v>
      </c>
      <c r="B23" s="10" t="s">
        <v>468</v>
      </c>
      <c r="C23" s="4" t="s">
        <v>462</v>
      </c>
      <c r="D23" s="9">
        <v>1</v>
      </c>
    </row>
    <row r="24" spans="1:4" ht="16.5" x14ac:dyDescent="0.25">
      <c r="A24" s="4">
        <v>8</v>
      </c>
      <c r="B24" s="10" t="s">
        <v>469</v>
      </c>
      <c r="C24" s="4" t="s">
        <v>451</v>
      </c>
      <c r="D24" s="9">
        <v>5</v>
      </c>
    </row>
  </sheetData>
  <mergeCells count="6">
    <mergeCell ref="A2:A3"/>
    <mergeCell ref="B2:B3"/>
    <mergeCell ref="C2:C3"/>
    <mergeCell ref="A15:A16"/>
    <mergeCell ref="B15:B16"/>
    <mergeCell ref="C15:C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4"/>
  <sheetViews>
    <sheetView workbookViewId="0">
      <selection activeCell="E17" sqref="E17:E24"/>
    </sheetView>
  </sheetViews>
  <sheetFormatPr defaultRowHeight="15" x14ac:dyDescent="0.25"/>
  <cols>
    <col min="2" max="2" width="56.28515625" customWidth="1"/>
    <col min="5" max="5" width="18.28515625" customWidth="1"/>
  </cols>
  <sheetData>
    <row r="2" spans="1:5" ht="33" x14ac:dyDescent="0.25">
      <c r="A2" s="267" t="s">
        <v>0</v>
      </c>
      <c r="B2" s="267" t="s">
        <v>470</v>
      </c>
      <c r="C2" s="267" t="s">
        <v>2</v>
      </c>
      <c r="D2" s="3" t="s">
        <v>471</v>
      </c>
      <c r="E2" s="3" t="s">
        <v>473</v>
      </c>
    </row>
    <row r="3" spans="1:5" ht="33" x14ac:dyDescent="0.25">
      <c r="A3" s="267"/>
      <c r="B3" s="267"/>
      <c r="C3" s="267"/>
      <c r="D3" s="4" t="s">
        <v>472</v>
      </c>
      <c r="E3" s="5" t="s">
        <v>474</v>
      </c>
    </row>
    <row r="4" spans="1:5" ht="16.5" x14ac:dyDescent="0.25">
      <c r="A4" s="4">
        <v>1</v>
      </c>
      <c r="B4" s="10" t="s">
        <v>475</v>
      </c>
      <c r="C4" s="4" t="s">
        <v>451</v>
      </c>
      <c r="D4" s="4">
        <v>0.4</v>
      </c>
      <c r="E4" s="8">
        <f>DC!E8</f>
        <v>58.1</v>
      </c>
    </row>
    <row r="5" spans="1:5" ht="16.5" x14ac:dyDescent="0.25">
      <c r="A5" s="4">
        <v>2</v>
      </c>
      <c r="B5" s="10" t="s">
        <v>476</v>
      </c>
      <c r="C5" s="4" t="s">
        <v>477</v>
      </c>
      <c r="D5" s="4">
        <v>0.4</v>
      </c>
      <c r="E5" s="9">
        <f>E4/2</f>
        <v>29.05</v>
      </c>
    </row>
    <row r="6" spans="1:5" ht="16.5" x14ac:dyDescent="0.25">
      <c r="A6" s="4">
        <v>3</v>
      </c>
      <c r="B6" s="10" t="s">
        <v>478</v>
      </c>
      <c r="C6" s="4" t="s">
        <v>451</v>
      </c>
      <c r="D6" s="4">
        <v>1</v>
      </c>
      <c r="E6" s="7">
        <v>36.76</v>
      </c>
    </row>
    <row r="7" spans="1:5" ht="16.5" x14ac:dyDescent="0.25">
      <c r="A7" s="4">
        <v>4</v>
      </c>
      <c r="B7" s="10" t="s">
        <v>479</v>
      </c>
      <c r="C7" s="4" t="s">
        <v>477</v>
      </c>
      <c r="D7" s="4"/>
      <c r="E7" s="7">
        <v>36.76</v>
      </c>
    </row>
    <row r="8" spans="1:5" ht="16.5" x14ac:dyDescent="0.25">
      <c r="A8" s="4">
        <v>5</v>
      </c>
      <c r="B8" s="10" t="s">
        <v>480</v>
      </c>
      <c r="C8" s="4" t="s">
        <v>477</v>
      </c>
      <c r="D8" s="4"/>
      <c r="E8" s="7">
        <v>10.42</v>
      </c>
    </row>
    <row r="9" spans="1:5" ht="16.5" x14ac:dyDescent="0.25">
      <c r="A9" s="4">
        <v>6</v>
      </c>
      <c r="B9" s="10" t="s">
        <v>481</v>
      </c>
      <c r="C9" s="4" t="s">
        <v>477</v>
      </c>
      <c r="D9" s="4">
        <v>0.1</v>
      </c>
      <c r="E9" s="8">
        <f>E4</f>
        <v>58.1</v>
      </c>
    </row>
    <row r="10" spans="1:5" ht="16.5" x14ac:dyDescent="0.25">
      <c r="A10" s="4">
        <v>7</v>
      </c>
      <c r="B10" s="10" t="s">
        <v>482</v>
      </c>
      <c r="C10" s="4" t="s">
        <v>451</v>
      </c>
      <c r="D10" s="4">
        <v>2.2000000000000002</v>
      </c>
      <c r="E10" s="9">
        <f>E4/3</f>
        <v>19.366666666666667</v>
      </c>
    </row>
    <row r="11" spans="1:5" ht="16.5" x14ac:dyDescent="0.25">
      <c r="A11" s="11">
        <v>8</v>
      </c>
      <c r="B11" s="10" t="str">
        <f>DC!B12</f>
        <v>Điện năng</v>
      </c>
      <c r="C11" s="4" t="str">
        <f>DC!C12</f>
        <v>Kw</v>
      </c>
      <c r="D11" s="1"/>
      <c r="E11" s="9">
        <f>(D4*E4+D5*E5+D6*E6+D9*E9+D10*E10)*8</f>
        <v>960.29333333333341</v>
      </c>
    </row>
    <row r="15" spans="1:5" ht="33" x14ac:dyDescent="0.25">
      <c r="A15" s="267" t="s">
        <v>0</v>
      </c>
      <c r="B15" s="267" t="s">
        <v>470</v>
      </c>
      <c r="C15" s="267" t="s">
        <v>2</v>
      </c>
      <c r="D15" s="3" t="s">
        <v>471</v>
      </c>
      <c r="E15" s="3" t="s">
        <v>473</v>
      </c>
    </row>
    <row r="16" spans="1:5" ht="33" x14ac:dyDescent="0.25">
      <c r="A16" s="267"/>
      <c r="B16" s="267"/>
      <c r="C16" s="267"/>
      <c r="D16" s="4" t="s">
        <v>472</v>
      </c>
      <c r="E16" s="5" t="s">
        <v>474</v>
      </c>
    </row>
    <row r="17" spans="1:5" ht="16.5" x14ac:dyDescent="0.25">
      <c r="A17" s="4">
        <v>1</v>
      </c>
      <c r="B17" s="10" t="s">
        <v>475</v>
      </c>
      <c r="C17" s="4" t="s">
        <v>451</v>
      </c>
      <c r="D17" s="4">
        <v>0.4</v>
      </c>
      <c r="E17" s="8">
        <f>'5. CSDL DT-DG-BV-CT-PHD'!F39</f>
        <v>49.7</v>
      </c>
    </row>
    <row r="18" spans="1:5" ht="16.5" x14ac:dyDescent="0.25">
      <c r="A18" s="4">
        <v>2</v>
      </c>
      <c r="B18" s="10" t="s">
        <v>476</v>
      </c>
      <c r="C18" s="4" t="s">
        <v>477</v>
      </c>
      <c r="D18" s="4">
        <v>0.4</v>
      </c>
      <c r="E18" s="9">
        <f>E17/2</f>
        <v>24.85</v>
      </c>
    </row>
    <row r="19" spans="1:5" ht="16.5" x14ac:dyDescent="0.25">
      <c r="A19" s="4">
        <v>3</v>
      </c>
      <c r="B19" s="10" t="s">
        <v>478</v>
      </c>
      <c r="C19" s="4" t="s">
        <v>451</v>
      </c>
      <c r="D19" s="4">
        <v>1</v>
      </c>
      <c r="E19" s="7">
        <v>26.76</v>
      </c>
    </row>
    <row r="20" spans="1:5" ht="16.5" x14ac:dyDescent="0.25">
      <c r="A20" s="4">
        <v>4</v>
      </c>
      <c r="B20" s="10" t="s">
        <v>479</v>
      </c>
      <c r="C20" s="4" t="s">
        <v>477</v>
      </c>
      <c r="D20" s="4"/>
      <c r="E20" s="7">
        <f>E19</f>
        <v>26.76</v>
      </c>
    </row>
    <row r="21" spans="1:5" ht="16.5" x14ac:dyDescent="0.25">
      <c r="A21" s="4">
        <v>5</v>
      </c>
      <c r="B21" s="10" t="s">
        <v>480</v>
      </c>
      <c r="C21" s="4" t="s">
        <v>477</v>
      </c>
      <c r="D21" s="4"/>
      <c r="E21" s="7">
        <v>10.42</v>
      </c>
    </row>
    <row r="22" spans="1:5" ht="16.5" x14ac:dyDescent="0.25">
      <c r="A22" s="4">
        <v>6</v>
      </c>
      <c r="B22" s="10" t="s">
        <v>481</v>
      </c>
      <c r="C22" s="4" t="s">
        <v>477</v>
      </c>
      <c r="D22" s="4">
        <v>0.1</v>
      </c>
      <c r="E22" s="8">
        <f>E17</f>
        <v>49.7</v>
      </c>
    </row>
    <row r="23" spans="1:5" ht="16.5" x14ac:dyDescent="0.25">
      <c r="A23" s="4">
        <v>7</v>
      </c>
      <c r="B23" s="10" t="s">
        <v>482</v>
      </c>
      <c r="C23" s="4" t="s">
        <v>451</v>
      </c>
      <c r="D23" s="4">
        <v>2.2000000000000002</v>
      </c>
      <c r="E23" s="9">
        <f>E17/3</f>
        <v>16.566666666666666</v>
      </c>
    </row>
    <row r="24" spans="1:5" ht="16.5" x14ac:dyDescent="0.25">
      <c r="A24" s="11">
        <v>8</v>
      </c>
      <c r="B24" s="10">
        <f>DC!B25</f>
        <v>0</v>
      </c>
      <c r="C24" s="4">
        <f>DC!C25</f>
        <v>0</v>
      </c>
      <c r="D24" s="1"/>
      <c r="E24" s="9">
        <f>(D17*E17+D18*E18+D19*E19+D22*E22+D23*E23)*8</f>
        <v>783.97333333333336</v>
      </c>
    </row>
  </sheetData>
  <mergeCells count="6">
    <mergeCell ref="A2:A3"/>
    <mergeCell ref="B2:B3"/>
    <mergeCell ref="C2:C3"/>
    <mergeCell ref="A15:A16"/>
    <mergeCell ref="B15:B16"/>
    <mergeCell ref="C15: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1. CSDL Địa chính</vt:lpstr>
      <vt:lpstr>2. CSDL TKKK</vt:lpstr>
      <vt:lpstr>3. CSDL QHKH</vt:lpstr>
      <vt:lpstr>4. CSDL Gia Dat</vt:lpstr>
      <vt:lpstr>5. CSDL DT-DG-BV-CT-PHD</vt:lpstr>
      <vt:lpstr>5</vt:lpstr>
      <vt:lpstr>DC</vt:lpstr>
      <vt:lpstr>VL1</vt:lpstr>
      <vt:lpstr>TB</vt:lpstr>
      <vt:lpstr>'1. CSDL Địa chính'!_Toc494182243</vt:lpstr>
      <vt:lpstr>'1. CSDL Địa chính'!_Toc494182248</vt:lpstr>
      <vt:lpstr>'1. CSDL Địa chính'!dieu_6</vt:lpstr>
      <vt:lpstr>'5. CSDL DT-DG-BV-CT-PHD'!muc_2_2</vt:lpstr>
      <vt:lpstr>'1. CSDL Địa chính'!Print_Titles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Tuan Anh Phi</dc:creator>
  <cp:lastModifiedBy>PHC</cp:lastModifiedBy>
  <cp:lastPrinted>2025-01-09T16:38:10Z</cp:lastPrinted>
  <dcterms:created xsi:type="dcterms:W3CDTF">2015-06-05T18:17:20Z</dcterms:created>
  <dcterms:modified xsi:type="dcterms:W3CDTF">2025-07-31T08:12:54Z</dcterms:modified>
</cp:coreProperties>
</file>